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7010" activeTab="0"/>
  </bookViews>
  <sheets>
    <sheet name="06_2019" sheetId="1" r:id="rId1"/>
  </sheets>
  <definedNames>
    <definedName name="_xlnm._FilterDatabase" localSheetId="0" hidden="1">'06_2019'!$A$3:$I$187</definedName>
  </definedNames>
  <calcPr fullCalcOnLoad="1"/>
</workbook>
</file>

<file path=xl/sharedStrings.xml><?xml version="1.0" encoding="utf-8"?>
<sst xmlns="http://schemas.openxmlformats.org/spreadsheetml/2006/main" count="365" uniqueCount="136">
  <si>
    <t>OdPa</t>
  </si>
  <si>
    <t>Pol</t>
  </si>
  <si>
    <t>ORG</t>
  </si>
  <si>
    <t>položka</t>
  </si>
  <si>
    <t>Dolní Bečva</t>
  </si>
  <si>
    <t>Prostřední Bečva</t>
  </si>
  <si>
    <t>Hutisko - Solanec</t>
  </si>
  <si>
    <t>Vidče</t>
  </si>
  <si>
    <t>Zubří</t>
  </si>
  <si>
    <t>změna stavu na bank. účtech</t>
  </si>
  <si>
    <t>Výdaje celkem</t>
  </si>
  <si>
    <t>pozn.</t>
  </si>
  <si>
    <t>Horní Bečva</t>
  </si>
  <si>
    <t>Valašská Bystřice</t>
  </si>
  <si>
    <t>Vigantice</t>
  </si>
  <si>
    <t>Financující operace:</t>
  </si>
  <si>
    <t>Příjmy celkem</t>
  </si>
  <si>
    <t>Saldo příjmů a výdajů</t>
  </si>
  <si>
    <t>obyvatel TP</t>
  </si>
  <si>
    <t>prostředky z min. let</t>
  </si>
  <si>
    <t>bank. poplatky</t>
  </si>
  <si>
    <t>VH SMR</t>
  </si>
  <si>
    <t>Rožnov p. R.</t>
  </si>
  <si>
    <t>SMO ČR</t>
  </si>
  <si>
    <t>nekapitálové příjmy a náhrady</t>
  </si>
  <si>
    <t>Tvorba webu roznovsko.cz</t>
  </si>
  <si>
    <t>Projekt CSS</t>
  </si>
  <si>
    <t>Florbalový turnaj</t>
  </si>
  <si>
    <t>kancelářské potřeby</t>
  </si>
  <si>
    <t>Destinační agentura Valašska</t>
  </si>
  <si>
    <t>mimořádný příspěvek od obcí - SOC</t>
  </si>
  <si>
    <t>služby poskytované SMR</t>
  </si>
  <si>
    <t>PŘÍJMY</t>
  </si>
  <si>
    <t>VÝDAJE</t>
  </si>
  <si>
    <t>Reklama na sociálních sítích</t>
  </si>
  <si>
    <t>ORJ</t>
  </si>
  <si>
    <t>Festival čs-sk filmu</t>
  </si>
  <si>
    <t>DOTACE</t>
  </si>
  <si>
    <t>Příjem sponzoři</t>
  </si>
  <si>
    <t>Příjem ze vstupného</t>
  </si>
  <si>
    <t>CESTOVNÍ RUCH</t>
  </si>
  <si>
    <t>CELKEM</t>
  </si>
  <si>
    <t>KULTURA</t>
  </si>
  <si>
    <t>OSTATNÍ TĚLOVÝCHOVNÁ ČINNOST</t>
  </si>
  <si>
    <t>Veletrhy cestovního ruchu</t>
  </si>
  <si>
    <t>Členský příspěvek-Bílé Karpaty</t>
  </si>
  <si>
    <t>Webhosting</t>
  </si>
  <si>
    <t>OSTATNÍ ČINNOSTI SOUVIS.SE SLUŽBAMI</t>
  </si>
  <si>
    <t>OBECNÉ VÝDAJE Z FIN.OPERACÍ</t>
  </si>
  <si>
    <t>GORDIC-mzdový SW-poplatek</t>
  </si>
  <si>
    <t>GORDIC-účetní SW-poplatek</t>
  </si>
  <si>
    <t>Sociální služby</t>
  </si>
  <si>
    <t>LÉKAŘSKÁ SLUŽBA PRVNÍ POMOCI</t>
  </si>
  <si>
    <t>Nákup služeb</t>
  </si>
  <si>
    <t>Ostatní osobní výdaje - DPP</t>
  </si>
  <si>
    <t>Pohoštění</t>
  </si>
  <si>
    <t>Nákup materiálu</t>
  </si>
  <si>
    <t>Služby pěnežních ústavů</t>
  </si>
  <si>
    <t>Stroje, přístroje a zařízení</t>
  </si>
  <si>
    <t>Nájemné</t>
  </si>
  <si>
    <t>Občerstvení</t>
  </si>
  <si>
    <t xml:space="preserve">Věcné dary </t>
  </si>
  <si>
    <t>Neinvestiční transfery obcím</t>
  </si>
  <si>
    <t>Povinné pojistné - úrazové poj.</t>
  </si>
  <si>
    <t>Poštovní služby</t>
  </si>
  <si>
    <t>Nájem</t>
  </si>
  <si>
    <t>Povinná spoluúčast na projektu</t>
  </si>
  <si>
    <t>Školení</t>
  </si>
  <si>
    <t>Zpracování dat a služby inf.tech.</t>
  </si>
  <si>
    <t>Nákup ostatní služeb</t>
  </si>
  <si>
    <t>Cestovné</t>
  </si>
  <si>
    <t>Poskytnuté náhrady</t>
  </si>
  <si>
    <t>Ostatní neinv. transfery nezisk.org.</t>
  </si>
  <si>
    <t>Mzdy zaměstnanců</t>
  </si>
  <si>
    <t>Povinné pojistné - soc.zabezp.</t>
  </si>
  <si>
    <t>Povinné pojistné - zdrav.pojištění</t>
  </si>
  <si>
    <t>Náhrady mezd v době nemoci</t>
  </si>
  <si>
    <t>Dotace - příspěvek soc.služby</t>
  </si>
  <si>
    <t>KOMUNÁLNÍ SLUŽBY A ÚZEMNÍ ROZVOJ</t>
  </si>
  <si>
    <t>OSTATNÍ SOC.PÉČE A POMOC</t>
  </si>
  <si>
    <t>LSPP</t>
  </si>
  <si>
    <t>PROJEKT CSS</t>
  </si>
  <si>
    <t>PODPORA SOC.SLUŽEB</t>
  </si>
  <si>
    <t>ČLENSKÝ PŘÍSPĚVEK</t>
  </si>
  <si>
    <t>Pojištění - skútr</t>
  </si>
  <si>
    <t>Užívání služ. vozidel - CSS</t>
  </si>
  <si>
    <t>MŠMT ČR</t>
  </si>
  <si>
    <t>SW</t>
  </si>
  <si>
    <t>Drobný dlouhodobý hmotný majetek</t>
  </si>
  <si>
    <t>SMR</t>
  </si>
  <si>
    <t>Nákup ostatních služeb</t>
  </si>
  <si>
    <t>SLUŽBY POSKYTOVANÉ SMR</t>
  </si>
  <si>
    <t>Obecné výdaje z fin. operací</t>
  </si>
  <si>
    <t>OSTATNÍ ZÁLEŽITOSTI ZÁKL. VZDĚLÁVÁNÍ</t>
  </si>
  <si>
    <t>Daňové poradenství</t>
  </si>
  <si>
    <t>Rozpočet Sdružení Mikroregion Rožnovsko na rok 2019</t>
  </si>
  <si>
    <t>2019 schválený
(v tisících korunách)</t>
  </si>
  <si>
    <t>RUP
2019</t>
  </si>
  <si>
    <t>mimořádný příspěvek od obcí - CSS</t>
  </si>
  <si>
    <t>Klínový řemen - skútr</t>
  </si>
  <si>
    <t>Pohonné hmoty a maziva</t>
  </si>
  <si>
    <t>Olej - skútr</t>
  </si>
  <si>
    <t>Oprava a udržování</t>
  </si>
  <si>
    <t>Údržba skútru</t>
  </si>
  <si>
    <t>Ostatní osobní výdaje</t>
  </si>
  <si>
    <t>členský příspěvek od obcí</t>
  </si>
  <si>
    <t>Hutisko-Solanec</t>
  </si>
  <si>
    <t>Rožnov p.R.</t>
  </si>
  <si>
    <t>INV dotace od obcí - Festival čs-sk filmu</t>
  </si>
  <si>
    <t>NEINV dotace od obcí - Festival čs-sk filmu</t>
  </si>
  <si>
    <t>DPP</t>
  </si>
  <si>
    <t>mimořádný příspěvek od obcí - Poznávej se</t>
  </si>
  <si>
    <t>Poznávej se</t>
  </si>
  <si>
    <t>PROJEKT POZNÁVEJ SE</t>
  </si>
  <si>
    <t>PROJEKT FESTIVAL ČS-SK FILMU</t>
  </si>
  <si>
    <t>mimořádný příspěvek od obcí - MAP II</t>
  </si>
  <si>
    <t>PROJEKT MAP II</t>
  </si>
  <si>
    <t>Projekt MAP II</t>
  </si>
  <si>
    <t>Projekt MAP II - DPP</t>
  </si>
  <si>
    <t>Projekt MAP II - bank. poplatky</t>
  </si>
  <si>
    <t>Přijaté neinv.dary - Poznávej se</t>
  </si>
  <si>
    <t>Příjem neinv. dary - Festival čs-sk filmu</t>
  </si>
  <si>
    <t>Poplatky OSA</t>
  </si>
  <si>
    <t>PROJEKT - VALAŠSKÝ LETŇÁK</t>
  </si>
  <si>
    <t>Příjmy z poskyt. služeb - Valašský letňák</t>
  </si>
  <si>
    <t>Příjmy z poskyt. služeb - Poznávej se</t>
  </si>
  <si>
    <t>Valašský letňák</t>
  </si>
  <si>
    <t>Pojištění - štěpkovač, sestava e-cinema</t>
  </si>
  <si>
    <t>ROP
06/2019</t>
  </si>
  <si>
    <t>MMR ČR</t>
  </si>
  <si>
    <t>Dotace - Rozvoj mikroregionu</t>
  </si>
  <si>
    <t>mimořádný přísp. od obcí - Rozvoj mikroregionu</t>
  </si>
  <si>
    <t>Rozvoj mikroregionu</t>
  </si>
  <si>
    <r>
      <rPr>
        <b/>
        <sz val="10"/>
        <rFont val="Arial"/>
        <family val="2"/>
      </rPr>
      <t>Zpracovala:</t>
    </r>
    <r>
      <rPr>
        <sz val="10"/>
        <rFont val="Arial"/>
        <family val="2"/>
      </rPr>
      <t xml:space="preserve"> Ing. Petra Kafková, tajemník Sdružení Mikroregion Rožnovsko</t>
    </r>
  </si>
  <si>
    <t>PROJEKT - Rozvoj mikroregionu</t>
  </si>
  <si>
    <r>
      <t xml:space="preserve">Rozpočet Sdružení Mikroregion Rožnovsko na rok 2019 byl schválen Valnou hromadou Sdružení Mikroregion Rožnovsko na řádném zasedání dne 11.12. 2018. </t>
    </r>
    <r>
      <rPr>
        <b/>
        <sz val="10"/>
        <rFont val="Arial"/>
        <family val="2"/>
      </rPr>
      <t>ROP 06/2019 bylo schváleno Valnou hromadou Sdružení Mikroregion Rožnovsko dne 24. 9. 2019.</t>
    </r>
    <r>
      <rPr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</si>
</sst>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[$-405]d\.\ mmmm\ yyyy"/>
    <numFmt numFmtId="168" formatCode="#,##0\ _K_č"/>
    <numFmt numFmtId="169" formatCode="#,##0.0\ _K_č"/>
    <numFmt numFmtId="170" formatCode="0.000"/>
    <numFmt numFmtId="171" formatCode="0.0"/>
    <numFmt numFmtId="172" formatCode="[$-405]dddd\ d\.\ mmmm\ yyyy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15"/>
      <name val="Arial"/>
      <family val="2"/>
    </font>
    <font>
      <sz val="8"/>
      <name val="Arial"/>
      <family val="2"/>
    </font>
    <font>
      <sz val="9.5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166" fontId="1" fillId="33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166" fontId="0" fillId="0" borderId="16" xfId="0" applyNumberFormat="1" applyFont="1" applyBorder="1" applyAlignment="1">
      <alignment horizontal="center" vertical="center"/>
    </xf>
    <xf numFmtId="166" fontId="0" fillId="0" borderId="17" xfId="0" applyNumberFormat="1" applyFont="1" applyBorder="1" applyAlignment="1">
      <alignment horizontal="center" vertical="center"/>
    </xf>
    <xf numFmtId="166" fontId="0" fillId="0" borderId="18" xfId="0" applyNumberFormat="1" applyFont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66" fontId="1" fillId="33" borderId="13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/>
    </xf>
    <xf numFmtId="166" fontId="1" fillId="0" borderId="0" xfId="0" applyNumberFormat="1" applyFont="1" applyFill="1" applyBorder="1" applyAlignment="1">
      <alignment horizontal="center" vertical="center"/>
    </xf>
    <xf numFmtId="3" fontId="0" fillId="0" borderId="21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1" fillId="34" borderId="23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1" fillId="34" borderId="2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" fillId="34" borderId="24" xfId="0" applyFont="1" applyFill="1" applyBorder="1" applyAlignment="1">
      <alignment horizontal="left"/>
    </xf>
    <xf numFmtId="0" fontId="0" fillId="0" borderId="17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1" fillId="34" borderId="11" xfId="0" applyFont="1" applyFill="1" applyBorder="1" applyAlignment="1">
      <alignment horizontal="left"/>
    </xf>
    <xf numFmtId="0" fontId="0" fillId="0" borderId="29" xfId="0" applyFont="1" applyFill="1" applyBorder="1" applyAlignment="1">
      <alignment/>
    </xf>
    <xf numFmtId="166" fontId="0" fillId="34" borderId="30" xfId="0" applyNumberFormat="1" applyFont="1" applyFill="1" applyBorder="1" applyAlignment="1">
      <alignment horizontal="center" vertical="center"/>
    </xf>
    <xf numFmtId="166" fontId="0" fillId="34" borderId="12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2" xfId="0" applyFont="1" applyBorder="1" applyAlignment="1">
      <alignment/>
    </xf>
    <xf numFmtId="10" fontId="0" fillId="0" borderId="22" xfId="0" applyNumberFormat="1" applyFont="1" applyFill="1" applyBorder="1" applyAlignment="1">
      <alignment/>
    </xf>
    <xf numFmtId="166" fontId="0" fillId="34" borderId="11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/>
    </xf>
    <xf numFmtId="166" fontId="0" fillId="0" borderId="31" xfId="0" applyNumberFormat="1" applyFont="1" applyFill="1" applyBorder="1" applyAlignment="1">
      <alignment horizontal="center" vertical="center"/>
    </xf>
    <xf numFmtId="166" fontId="0" fillId="0" borderId="29" xfId="0" applyNumberFormat="1" applyFont="1" applyFill="1" applyBorder="1" applyAlignment="1">
      <alignment horizontal="center" vertical="center"/>
    </xf>
    <xf numFmtId="166" fontId="0" fillId="0" borderId="32" xfId="0" applyNumberFormat="1" applyFont="1" applyFill="1" applyBorder="1" applyAlignment="1">
      <alignment horizontal="center" vertical="center"/>
    </xf>
    <xf numFmtId="166" fontId="0" fillId="0" borderId="33" xfId="0" applyNumberFormat="1" applyFont="1" applyFill="1" applyBorder="1" applyAlignment="1">
      <alignment horizontal="center" vertical="center"/>
    </xf>
    <xf numFmtId="166" fontId="0" fillId="34" borderId="34" xfId="0" applyNumberFormat="1" applyFont="1" applyFill="1" applyBorder="1" applyAlignment="1">
      <alignment horizontal="center" vertical="center"/>
    </xf>
    <xf numFmtId="166" fontId="0" fillId="0" borderId="35" xfId="0" applyNumberFormat="1" applyFont="1" applyFill="1" applyBorder="1" applyAlignment="1">
      <alignment horizontal="center" vertical="center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166" fontId="1" fillId="33" borderId="41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66" fontId="0" fillId="34" borderId="42" xfId="0" applyNumberFormat="1" applyFont="1" applyFill="1" applyBorder="1" applyAlignment="1">
      <alignment horizontal="center" vertical="center"/>
    </xf>
    <xf numFmtId="166" fontId="0" fillId="34" borderId="43" xfId="0" applyNumberFormat="1" applyFont="1" applyFill="1" applyBorder="1" applyAlignment="1">
      <alignment horizontal="center" vertical="center"/>
    </xf>
    <xf numFmtId="0" fontId="1" fillId="34" borderId="44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169" fontId="0" fillId="0" borderId="20" xfId="0" applyNumberFormat="1" applyFont="1" applyFill="1" applyBorder="1" applyAlignment="1">
      <alignment/>
    </xf>
    <xf numFmtId="169" fontId="0" fillId="0" borderId="21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169" fontId="0" fillId="0" borderId="36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center"/>
    </xf>
    <xf numFmtId="169" fontId="0" fillId="0" borderId="37" xfId="0" applyNumberFormat="1" applyFont="1" applyFill="1" applyBorder="1" applyAlignment="1">
      <alignment vertical="center"/>
    </xf>
    <xf numFmtId="169" fontId="0" fillId="0" borderId="15" xfId="0" applyNumberFormat="1" applyFont="1" applyFill="1" applyBorder="1" applyAlignment="1">
      <alignment/>
    </xf>
    <xf numFmtId="169" fontId="0" fillId="0" borderId="22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166" fontId="0" fillId="0" borderId="37" xfId="0" applyNumberFormat="1" applyFont="1" applyFill="1" applyBorder="1" applyAlignment="1">
      <alignment horizontal="center" vertical="center"/>
    </xf>
    <xf numFmtId="166" fontId="0" fillId="0" borderId="15" xfId="0" applyNumberFormat="1" applyFont="1" applyFill="1" applyBorder="1" applyAlignment="1">
      <alignment horizontal="center" vertical="center"/>
    </xf>
    <xf numFmtId="169" fontId="0" fillId="0" borderId="27" xfId="0" applyNumberFormat="1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169" fontId="0" fillId="0" borderId="38" xfId="0" applyNumberFormat="1" applyFont="1" applyFill="1" applyBorder="1" applyAlignment="1">
      <alignment vertical="center"/>
    </xf>
    <xf numFmtId="168" fontId="0" fillId="0" borderId="15" xfId="0" applyNumberFormat="1" applyFont="1" applyFill="1" applyBorder="1" applyAlignment="1">
      <alignment/>
    </xf>
    <xf numFmtId="0" fontId="0" fillId="35" borderId="27" xfId="0" applyFont="1" applyFill="1" applyBorder="1" applyAlignment="1">
      <alignment/>
    </xf>
    <xf numFmtId="0" fontId="0" fillId="35" borderId="26" xfId="0" applyFont="1" applyFill="1" applyBorder="1" applyAlignment="1">
      <alignment/>
    </xf>
    <xf numFmtId="0" fontId="1" fillId="34" borderId="26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1" fillId="34" borderId="27" xfId="0" applyFont="1" applyFill="1" applyBorder="1" applyAlignment="1">
      <alignment/>
    </xf>
    <xf numFmtId="166" fontId="0" fillId="34" borderId="29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center" vertical="center"/>
    </xf>
    <xf numFmtId="3" fontId="0" fillId="0" borderId="33" xfId="0" applyNumberFormat="1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35" borderId="15" xfId="0" applyFont="1" applyFill="1" applyBorder="1" applyAlignment="1">
      <alignment horizontal="center" vertical="center"/>
    </xf>
    <xf numFmtId="166" fontId="0" fillId="35" borderId="37" xfId="0" applyNumberFormat="1" applyFont="1" applyFill="1" applyBorder="1" applyAlignment="1">
      <alignment horizontal="center" vertical="center"/>
    </xf>
    <xf numFmtId="171" fontId="0" fillId="0" borderId="32" xfId="0" applyNumberFormat="1" applyFont="1" applyFill="1" applyBorder="1" applyAlignment="1">
      <alignment horizontal="center" vertical="center"/>
    </xf>
    <xf numFmtId="171" fontId="0" fillId="0" borderId="31" xfId="0" applyNumberFormat="1" applyFont="1" applyFill="1" applyBorder="1" applyAlignment="1">
      <alignment horizontal="center" vertical="center"/>
    </xf>
    <xf numFmtId="171" fontId="0" fillId="0" borderId="47" xfId="0" applyNumberFormat="1" applyFont="1" applyFill="1" applyBorder="1" applyAlignment="1">
      <alignment horizontal="center" vertical="center"/>
    </xf>
    <xf numFmtId="171" fontId="0" fillId="0" borderId="33" xfId="0" applyNumberFormat="1" applyFont="1" applyFill="1" applyBorder="1" applyAlignment="1">
      <alignment horizontal="center" vertical="center"/>
    </xf>
    <xf numFmtId="171" fontId="0" fillId="0" borderId="35" xfId="0" applyNumberFormat="1" applyFont="1" applyFill="1" applyBorder="1" applyAlignment="1">
      <alignment horizontal="center" vertical="center"/>
    </xf>
    <xf numFmtId="171" fontId="0" fillId="0" borderId="29" xfId="0" applyNumberFormat="1" applyFont="1" applyFill="1" applyBorder="1" applyAlignment="1">
      <alignment horizontal="center" vertical="center"/>
    </xf>
    <xf numFmtId="171" fontId="0" fillId="35" borderId="15" xfId="0" applyNumberFormat="1" applyFont="1" applyFill="1" applyBorder="1" applyAlignment="1">
      <alignment horizontal="center" vertical="center"/>
    </xf>
    <xf numFmtId="166" fontId="1" fillId="33" borderId="48" xfId="0" applyNumberFormat="1" applyFont="1" applyFill="1" applyBorder="1" applyAlignment="1">
      <alignment horizontal="center" vertical="center"/>
    </xf>
    <xf numFmtId="171" fontId="0" fillId="0" borderId="30" xfId="0" applyNumberFormat="1" applyFont="1" applyFill="1" applyBorder="1" applyAlignment="1">
      <alignment horizontal="center" vertical="center"/>
    </xf>
    <xf numFmtId="0" fontId="1" fillId="34" borderId="45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166" fontId="0" fillId="34" borderId="18" xfId="0" applyNumberFormat="1" applyFont="1" applyFill="1" applyBorder="1" applyAlignment="1">
      <alignment horizontal="center" vertical="center"/>
    </xf>
    <xf numFmtId="166" fontId="0" fillId="34" borderId="49" xfId="0" applyNumberFormat="1" applyFont="1" applyFill="1" applyBorder="1" applyAlignment="1">
      <alignment horizontal="center" vertical="center"/>
    </xf>
    <xf numFmtId="171" fontId="0" fillId="0" borderId="15" xfId="0" applyNumberFormat="1" applyFont="1" applyFill="1" applyBorder="1" applyAlignment="1">
      <alignment horizontal="center" vertical="center"/>
    </xf>
    <xf numFmtId="166" fontId="0" fillId="0" borderId="21" xfId="0" applyNumberFormat="1" applyFont="1" applyFill="1" applyBorder="1" applyAlignment="1">
      <alignment horizontal="center" vertical="center"/>
    </xf>
    <xf numFmtId="166" fontId="0" fillId="0" borderId="36" xfId="0" applyNumberFormat="1" applyFont="1" applyFill="1" applyBorder="1" applyAlignment="1">
      <alignment horizontal="center" vertical="center"/>
    </xf>
    <xf numFmtId="171" fontId="0" fillId="0" borderId="2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/>
    </xf>
    <xf numFmtId="169" fontId="0" fillId="0" borderId="50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horizontal="center"/>
    </xf>
    <xf numFmtId="0" fontId="0" fillId="0" borderId="44" xfId="0" applyFont="1" applyFill="1" applyBorder="1" applyAlignment="1">
      <alignment/>
    </xf>
    <xf numFmtId="171" fontId="0" fillId="0" borderId="21" xfId="0" applyNumberFormat="1" applyFont="1" applyFill="1" applyBorder="1" applyAlignment="1">
      <alignment horizontal="center"/>
    </xf>
    <xf numFmtId="171" fontId="0" fillId="0" borderId="27" xfId="0" applyNumberFormat="1" applyFont="1" applyFill="1" applyBorder="1" applyAlignment="1">
      <alignment horizontal="center" vertical="center"/>
    </xf>
    <xf numFmtId="166" fontId="0" fillId="0" borderId="38" xfId="0" applyNumberFormat="1" applyFont="1" applyFill="1" applyBorder="1" applyAlignment="1">
      <alignment horizontal="center" vertical="center"/>
    </xf>
    <xf numFmtId="166" fontId="0" fillId="34" borderId="47" xfId="0" applyNumberFormat="1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/>
    </xf>
    <xf numFmtId="0" fontId="0" fillId="35" borderId="21" xfId="0" applyFont="1" applyFill="1" applyBorder="1" applyAlignment="1">
      <alignment/>
    </xf>
    <xf numFmtId="166" fontId="0" fillId="35" borderId="21" xfId="0" applyNumberFormat="1" applyFont="1" applyFill="1" applyBorder="1" applyAlignment="1">
      <alignment horizontal="center" vertical="center"/>
    </xf>
    <xf numFmtId="166" fontId="0" fillId="35" borderId="36" xfId="0" applyNumberFormat="1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/>
    </xf>
    <xf numFmtId="0" fontId="0" fillId="35" borderId="22" xfId="0" applyFont="1" applyFill="1" applyBorder="1" applyAlignment="1">
      <alignment/>
    </xf>
    <xf numFmtId="166" fontId="0" fillId="35" borderId="22" xfId="0" applyNumberFormat="1" applyFont="1" applyFill="1" applyBorder="1" applyAlignment="1">
      <alignment horizontal="center" vertical="center"/>
    </xf>
    <xf numFmtId="166" fontId="0" fillId="35" borderId="39" xfId="0" applyNumberFormat="1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166" fontId="0" fillId="35" borderId="15" xfId="0" applyNumberFormat="1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/>
    </xf>
    <xf numFmtId="0" fontId="0" fillId="35" borderId="24" xfId="0" applyFont="1" applyFill="1" applyBorder="1" applyAlignment="1">
      <alignment/>
    </xf>
    <xf numFmtId="166" fontId="0" fillId="35" borderId="24" xfId="0" applyNumberFormat="1" applyFont="1" applyFill="1" applyBorder="1" applyAlignment="1">
      <alignment horizontal="center" vertical="center"/>
    </xf>
    <xf numFmtId="166" fontId="0" fillId="35" borderId="50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/>
    </xf>
    <xf numFmtId="166" fontId="0" fillId="0" borderId="30" xfId="0" applyNumberFormat="1" applyFont="1" applyFill="1" applyBorder="1" applyAlignment="1">
      <alignment horizontal="center" vertical="center"/>
    </xf>
    <xf numFmtId="3" fontId="0" fillId="35" borderId="21" xfId="0" applyNumberFormat="1" applyFont="1" applyFill="1" applyBorder="1" applyAlignment="1">
      <alignment/>
    </xf>
    <xf numFmtId="171" fontId="0" fillId="35" borderId="21" xfId="0" applyNumberFormat="1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/>
    </xf>
    <xf numFmtId="3" fontId="0" fillId="35" borderId="15" xfId="0" applyNumberFormat="1" applyFont="1" applyFill="1" applyBorder="1" applyAlignment="1">
      <alignment/>
    </xf>
    <xf numFmtId="0" fontId="0" fillId="35" borderId="15" xfId="0" applyFont="1" applyFill="1" applyBorder="1" applyAlignment="1">
      <alignment horizontal="center"/>
    </xf>
    <xf numFmtId="171" fontId="0" fillId="35" borderId="15" xfId="0" applyNumberFormat="1" applyFont="1" applyFill="1" applyBorder="1" applyAlignment="1">
      <alignment horizontal="center"/>
    </xf>
    <xf numFmtId="3" fontId="0" fillId="35" borderId="27" xfId="0" applyNumberFormat="1" applyFont="1" applyFill="1" applyBorder="1" applyAlignment="1">
      <alignment/>
    </xf>
    <xf numFmtId="0" fontId="0" fillId="35" borderId="27" xfId="0" applyFont="1" applyFill="1" applyBorder="1" applyAlignment="1">
      <alignment horizontal="center"/>
    </xf>
    <xf numFmtId="169" fontId="0" fillId="35" borderId="36" xfId="0" applyNumberFormat="1" applyFont="1" applyFill="1" applyBorder="1" applyAlignment="1">
      <alignment horizontal="center"/>
    </xf>
    <xf numFmtId="169" fontId="0" fillId="35" borderId="37" xfId="0" applyNumberFormat="1" applyFont="1" applyFill="1" applyBorder="1" applyAlignment="1">
      <alignment horizontal="center"/>
    </xf>
    <xf numFmtId="169" fontId="0" fillId="35" borderId="38" xfId="0" applyNumberFormat="1" applyFont="1" applyFill="1" applyBorder="1" applyAlignment="1">
      <alignment horizontal="center"/>
    </xf>
    <xf numFmtId="171" fontId="0" fillId="35" borderId="17" xfId="0" applyNumberFormat="1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right" vertical="center"/>
    </xf>
    <xf numFmtId="166" fontId="0" fillId="35" borderId="31" xfId="0" applyNumberFormat="1" applyFont="1" applyFill="1" applyBorder="1" applyAlignment="1">
      <alignment horizontal="center" vertical="center"/>
    </xf>
    <xf numFmtId="166" fontId="0" fillId="35" borderId="37" xfId="0" applyNumberFormat="1" applyFont="1" applyFill="1" applyBorder="1" applyAlignment="1">
      <alignment horizontal="center"/>
    </xf>
    <xf numFmtId="166" fontId="0" fillId="35" borderId="15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6" fontId="1" fillId="33" borderId="12" xfId="0" applyNumberFormat="1" applyFont="1" applyFill="1" applyBorder="1" applyAlignment="1">
      <alignment horizontal="center" vertical="center"/>
    </xf>
    <xf numFmtId="0" fontId="0" fillId="35" borderId="44" xfId="0" applyFont="1" applyFill="1" applyBorder="1" applyAlignment="1">
      <alignment/>
    </xf>
    <xf numFmtId="0" fontId="0" fillId="35" borderId="21" xfId="0" applyFont="1" applyFill="1" applyBorder="1" applyAlignment="1">
      <alignment horizontal="right" vertical="center"/>
    </xf>
    <xf numFmtId="0" fontId="0" fillId="35" borderId="21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/>
    </xf>
    <xf numFmtId="0" fontId="0" fillId="35" borderId="24" xfId="0" applyFont="1" applyFill="1" applyBorder="1" applyAlignment="1">
      <alignment horizontal="right" vertical="center"/>
    </xf>
    <xf numFmtId="166" fontId="0" fillId="35" borderId="4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" fillId="0" borderId="5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33" borderId="48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5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2"/>
  <sheetViews>
    <sheetView tabSelected="1" workbookViewId="0" topLeftCell="A1">
      <selection activeCell="L199" sqref="L199"/>
    </sheetView>
  </sheetViews>
  <sheetFormatPr defaultColWidth="9.140625" defaultRowHeight="14.25" customHeight="1"/>
  <cols>
    <col min="1" max="1" width="6.57421875" style="2" customWidth="1"/>
    <col min="2" max="2" width="5.140625" style="2" customWidth="1"/>
    <col min="3" max="3" width="39.00390625" style="2" bestFit="1" customWidth="1"/>
    <col min="4" max="4" width="7.140625" style="2" customWidth="1"/>
    <col min="5" max="5" width="7.8515625" style="2" customWidth="1"/>
    <col min="6" max="6" width="26.8515625" style="2" customWidth="1"/>
    <col min="7" max="7" width="11.8515625" style="2" hidden="1" customWidth="1"/>
    <col min="8" max="8" width="13.8515625" style="3" hidden="1" customWidth="1"/>
    <col min="9" max="9" width="15.00390625" style="2" customWidth="1"/>
    <col min="10" max="10" width="9.140625" style="2" customWidth="1"/>
    <col min="11" max="11" width="11.00390625" style="2" bestFit="1" customWidth="1"/>
    <col min="12" max="16384" width="9.140625" style="2" customWidth="1"/>
  </cols>
  <sheetData>
    <row r="1" spans="1:9" ht="18" customHeight="1">
      <c r="A1" s="183" t="s">
        <v>95</v>
      </c>
      <c r="B1" s="183"/>
      <c r="C1" s="183"/>
      <c r="D1" s="183"/>
      <c r="E1" s="183"/>
      <c r="F1" s="183"/>
      <c r="G1" s="183"/>
      <c r="H1" s="183"/>
      <c r="I1" s="183"/>
    </row>
    <row r="2" spans="1:8" ht="9.75" customHeight="1" thickBot="1">
      <c r="A2" s="15"/>
      <c r="B2" s="15"/>
      <c r="C2" s="15"/>
      <c r="D2" s="15"/>
      <c r="E2" s="15"/>
      <c r="F2" s="15"/>
      <c r="G2" s="15"/>
      <c r="H2" s="15"/>
    </row>
    <row r="3" spans="1:11" s="13" customFormat="1" ht="42" customHeight="1" thickBot="1">
      <c r="A3" s="16" t="s">
        <v>0</v>
      </c>
      <c r="B3" s="17" t="s">
        <v>1</v>
      </c>
      <c r="C3" s="17" t="s">
        <v>3</v>
      </c>
      <c r="D3" s="17" t="s">
        <v>2</v>
      </c>
      <c r="E3" s="17" t="s">
        <v>35</v>
      </c>
      <c r="F3" s="17"/>
      <c r="G3" s="17"/>
      <c r="H3" s="188" t="s">
        <v>11</v>
      </c>
      <c r="I3" s="189" t="s">
        <v>96</v>
      </c>
      <c r="J3" s="17" t="s">
        <v>128</v>
      </c>
      <c r="K3" s="190" t="s">
        <v>97</v>
      </c>
    </row>
    <row r="4" s="1" customFormat="1" ht="9" customHeight="1" thickBot="1">
      <c r="G4" s="187" t="s">
        <v>18</v>
      </c>
    </row>
    <row r="5" spans="1:9" s="1" customFormat="1" ht="14.25" customHeight="1" thickBot="1">
      <c r="A5" s="182" t="s">
        <v>32</v>
      </c>
      <c r="B5" s="182"/>
      <c r="C5" s="182"/>
      <c r="D5" s="182"/>
      <c r="E5" s="182"/>
      <c r="F5" s="182"/>
      <c r="G5" s="182"/>
      <c r="H5" s="182"/>
      <c r="I5" s="182"/>
    </row>
    <row r="6" spans="1:11" ht="14.25" customHeight="1">
      <c r="A6" s="25"/>
      <c r="B6" s="26">
        <v>4121</v>
      </c>
      <c r="C6" s="26" t="s">
        <v>105</v>
      </c>
      <c r="D6" s="26">
        <v>100</v>
      </c>
      <c r="E6" s="26">
        <v>3004</v>
      </c>
      <c r="F6" s="26" t="s">
        <v>4</v>
      </c>
      <c r="G6" s="36">
        <v>1813</v>
      </c>
      <c r="H6" s="26"/>
      <c r="I6" s="117">
        <v>19.4</v>
      </c>
      <c r="J6" s="64"/>
      <c r="K6" s="71"/>
    </row>
    <row r="7" spans="1:11" ht="14.25" customHeight="1">
      <c r="A7" s="24"/>
      <c r="B7" s="19">
        <v>4121</v>
      </c>
      <c r="C7" s="19" t="s">
        <v>105</v>
      </c>
      <c r="D7" s="19">
        <v>100</v>
      </c>
      <c r="E7" s="19">
        <v>3007</v>
      </c>
      <c r="F7" s="19" t="s">
        <v>12</v>
      </c>
      <c r="G7" s="37">
        <v>2436</v>
      </c>
      <c r="H7" s="19"/>
      <c r="I7" s="114">
        <v>24.6</v>
      </c>
      <c r="J7" s="59"/>
      <c r="K7" s="72"/>
    </row>
    <row r="8" spans="1:11" ht="14.25" customHeight="1">
      <c r="A8" s="24"/>
      <c r="B8" s="19">
        <v>4121</v>
      </c>
      <c r="C8" s="19" t="s">
        <v>105</v>
      </c>
      <c r="D8" s="19">
        <v>100</v>
      </c>
      <c r="E8" s="19">
        <v>3012</v>
      </c>
      <c r="F8" s="19" t="s">
        <v>6</v>
      </c>
      <c r="G8" s="37">
        <v>1967</v>
      </c>
      <c r="H8" s="19"/>
      <c r="I8" s="114">
        <v>20</v>
      </c>
      <c r="J8" s="59"/>
      <c r="K8" s="72"/>
    </row>
    <row r="9" spans="1:11" ht="14.25" customHeight="1">
      <c r="A9" s="24"/>
      <c r="B9" s="19">
        <v>4121</v>
      </c>
      <c r="C9" s="19" t="s">
        <v>105</v>
      </c>
      <c r="D9" s="19">
        <v>100</v>
      </c>
      <c r="E9" s="19">
        <v>3036</v>
      </c>
      <c r="F9" s="19" t="s">
        <v>5</v>
      </c>
      <c r="G9" s="37">
        <v>1661</v>
      </c>
      <c r="H9" s="19"/>
      <c r="I9" s="114">
        <v>17.4</v>
      </c>
      <c r="J9" s="59"/>
      <c r="K9" s="72"/>
    </row>
    <row r="10" spans="1:11" ht="14.25" customHeight="1">
      <c r="A10" s="24"/>
      <c r="B10" s="19">
        <v>4121</v>
      </c>
      <c r="C10" s="19" t="s">
        <v>105</v>
      </c>
      <c r="D10" s="19">
        <v>100</v>
      </c>
      <c r="E10" s="19">
        <v>3044</v>
      </c>
      <c r="F10" s="19" t="s">
        <v>13</v>
      </c>
      <c r="G10" s="37">
        <v>2266</v>
      </c>
      <c r="H10" s="19"/>
      <c r="I10" s="114">
        <v>22.4</v>
      </c>
      <c r="J10" s="59"/>
      <c r="K10" s="72"/>
    </row>
    <row r="11" spans="1:11" ht="14.25" customHeight="1">
      <c r="A11" s="24"/>
      <c r="B11" s="19">
        <v>4121</v>
      </c>
      <c r="C11" s="19" t="s">
        <v>105</v>
      </c>
      <c r="D11" s="19">
        <v>100</v>
      </c>
      <c r="E11" s="19">
        <v>3050</v>
      </c>
      <c r="F11" s="19" t="s">
        <v>7</v>
      </c>
      <c r="G11" s="37">
        <v>1621</v>
      </c>
      <c r="H11" s="19"/>
      <c r="I11" s="114">
        <v>17.3</v>
      </c>
      <c r="J11" s="59"/>
      <c r="K11" s="72"/>
    </row>
    <row r="12" spans="1:11" ht="14.25" customHeight="1">
      <c r="A12" s="24"/>
      <c r="B12" s="19">
        <v>4121</v>
      </c>
      <c r="C12" s="19" t="s">
        <v>105</v>
      </c>
      <c r="D12" s="19">
        <v>100</v>
      </c>
      <c r="E12" s="19">
        <v>3051</v>
      </c>
      <c r="F12" s="19" t="s">
        <v>14</v>
      </c>
      <c r="G12" s="37">
        <v>928</v>
      </c>
      <c r="H12" s="19"/>
      <c r="I12" s="114">
        <v>10.9</v>
      </c>
      <c r="J12" s="59"/>
      <c r="K12" s="72"/>
    </row>
    <row r="13" spans="1:11" ht="14.25" customHeight="1">
      <c r="A13" s="24"/>
      <c r="B13" s="19">
        <v>4121</v>
      </c>
      <c r="C13" s="19" t="s">
        <v>105</v>
      </c>
      <c r="D13" s="19">
        <v>100</v>
      </c>
      <c r="E13" s="19">
        <v>3054</v>
      </c>
      <c r="F13" s="19" t="s">
        <v>8</v>
      </c>
      <c r="G13" s="37">
        <v>5432</v>
      </c>
      <c r="H13" s="19"/>
      <c r="I13" s="114">
        <v>55.6</v>
      </c>
      <c r="J13" s="59"/>
      <c r="K13" s="72"/>
    </row>
    <row r="14" spans="1:11" ht="14.25" customHeight="1" thickBot="1">
      <c r="A14" s="40"/>
      <c r="B14" s="41">
        <v>4121</v>
      </c>
      <c r="C14" s="41" t="s">
        <v>105</v>
      </c>
      <c r="D14" s="41">
        <v>100</v>
      </c>
      <c r="E14" s="41">
        <v>3066</v>
      </c>
      <c r="F14" s="41" t="s">
        <v>22</v>
      </c>
      <c r="G14" s="42">
        <v>17460</v>
      </c>
      <c r="H14" s="41"/>
      <c r="I14" s="118">
        <v>164.7</v>
      </c>
      <c r="J14" s="60"/>
      <c r="K14" s="74"/>
    </row>
    <row r="15" spans="1:11" ht="14.25" customHeight="1" thickBot="1">
      <c r="A15" s="51"/>
      <c r="B15" s="52"/>
      <c r="C15" s="53" t="s">
        <v>83</v>
      </c>
      <c r="D15" s="52"/>
      <c r="E15" s="52"/>
      <c r="F15" s="53" t="s">
        <v>41</v>
      </c>
      <c r="G15" s="52"/>
      <c r="H15" s="52"/>
      <c r="I15" s="58">
        <f>SUM(I6:I14)</f>
        <v>352.29999999999995</v>
      </c>
      <c r="J15" s="58">
        <f>SUM(J6:J14)</f>
        <v>0</v>
      </c>
      <c r="K15" s="69">
        <f>SUM(I15:J15)</f>
        <v>352.29999999999995</v>
      </c>
    </row>
    <row r="16" spans="1:11" ht="14.25" customHeight="1">
      <c r="A16" s="25"/>
      <c r="B16" s="26">
        <v>4121</v>
      </c>
      <c r="C16" s="26" t="s">
        <v>30</v>
      </c>
      <c r="D16" s="26">
        <v>111</v>
      </c>
      <c r="E16" s="26">
        <v>3004</v>
      </c>
      <c r="F16" s="26" t="s">
        <v>4</v>
      </c>
      <c r="G16" s="36">
        <v>1813</v>
      </c>
      <c r="H16" s="26"/>
      <c r="I16" s="117">
        <v>194</v>
      </c>
      <c r="J16" s="61"/>
      <c r="K16" s="75"/>
    </row>
    <row r="17" spans="1:11" ht="14.25" customHeight="1">
      <c r="A17" s="24"/>
      <c r="B17" s="19">
        <v>4121</v>
      </c>
      <c r="C17" s="19" t="s">
        <v>30</v>
      </c>
      <c r="D17" s="19">
        <v>111</v>
      </c>
      <c r="E17" s="19">
        <v>3007</v>
      </c>
      <c r="F17" s="19" t="s">
        <v>12</v>
      </c>
      <c r="G17" s="37">
        <v>2436</v>
      </c>
      <c r="H17" s="19"/>
      <c r="I17" s="114">
        <v>246</v>
      </c>
      <c r="J17" s="59"/>
      <c r="K17" s="72"/>
    </row>
    <row r="18" spans="1:11" ht="14.25" customHeight="1">
      <c r="A18" s="24"/>
      <c r="B18" s="19">
        <v>4121</v>
      </c>
      <c r="C18" s="19" t="s">
        <v>30</v>
      </c>
      <c r="D18" s="19">
        <v>111</v>
      </c>
      <c r="E18" s="19">
        <v>3012</v>
      </c>
      <c r="F18" s="19" t="s">
        <v>6</v>
      </c>
      <c r="G18" s="37">
        <v>1967</v>
      </c>
      <c r="H18" s="19"/>
      <c r="I18" s="114">
        <v>200</v>
      </c>
      <c r="J18" s="59"/>
      <c r="K18" s="72"/>
    </row>
    <row r="19" spans="1:11" ht="14.25" customHeight="1">
      <c r="A19" s="24"/>
      <c r="B19" s="19">
        <v>4121</v>
      </c>
      <c r="C19" s="19" t="s">
        <v>30</v>
      </c>
      <c r="D19" s="19">
        <v>111</v>
      </c>
      <c r="E19" s="19">
        <v>3036</v>
      </c>
      <c r="F19" s="19" t="s">
        <v>5</v>
      </c>
      <c r="G19" s="37">
        <v>1661</v>
      </c>
      <c r="H19" s="19"/>
      <c r="I19" s="114">
        <v>174</v>
      </c>
      <c r="J19" s="59"/>
      <c r="K19" s="72"/>
    </row>
    <row r="20" spans="1:11" ht="14.25" customHeight="1">
      <c r="A20" s="24"/>
      <c r="B20" s="19">
        <v>4121</v>
      </c>
      <c r="C20" s="19" t="s">
        <v>30</v>
      </c>
      <c r="D20" s="19">
        <v>111</v>
      </c>
      <c r="E20" s="19">
        <v>3044</v>
      </c>
      <c r="F20" s="19" t="s">
        <v>13</v>
      </c>
      <c r="G20" s="37">
        <v>2266</v>
      </c>
      <c r="H20" s="19"/>
      <c r="I20" s="114">
        <v>224</v>
      </c>
      <c r="J20" s="59"/>
      <c r="K20" s="72"/>
    </row>
    <row r="21" spans="1:11" ht="14.25" customHeight="1">
      <c r="A21" s="24"/>
      <c r="B21" s="19">
        <v>4121</v>
      </c>
      <c r="C21" s="19" t="s">
        <v>30</v>
      </c>
      <c r="D21" s="19">
        <v>111</v>
      </c>
      <c r="E21" s="19">
        <v>3050</v>
      </c>
      <c r="F21" s="19" t="s">
        <v>7</v>
      </c>
      <c r="G21" s="37">
        <v>1621</v>
      </c>
      <c r="H21" s="19"/>
      <c r="I21" s="114">
        <v>173</v>
      </c>
      <c r="J21" s="59"/>
      <c r="K21" s="72"/>
    </row>
    <row r="22" spans="1:11" s="18" customFormat="1" ht="14.25" customHeight="1" thickBot="1">
      <c r="A22" s="29"/>
      <c r="B22" s="30">
        <v>4121</v>
      </c>
      <c r="C22" s="30" t="s">
        <v>30</v>
      </c>
      <c r="D22" s="30">
        <v>111</v>
      </c>
      <c r="E22" s="30">
        <v>3066</v>
      </c>
      <c r="F22" s="30" t="s">
        <v>22</v>
      </c>
      <c r="G22" s="38">
        <v>17460</v>
      </c>
      <c r="H22" s="30"/>
      <c r="I22" s="121">
        <v>4320</v>
      </c>
      <c r="J22" s="41"/>
      <c r="K22" s="76"/>
    </row>
    <row r="23" spans="1:11" ht="14.25" customHeight="1" thickBot="1">
      <c r="A23" s="51"/>
      <c r="B23" s="52"/>
      <c r="C23" s="53" t="s">
        <v>82</v>
      </c>
      <c r="D23" s="52"/>
      <c r="E23" s="52"/>
      <c r="F23" s="53" t="s">
        <v>41</v>
      </c>
      <c r="G23" s="52"/>
      <c r="H23" s="52"/>
      <c r="I23" s="58">
        <f>SUM(I16:I22)</f>
        <v>5531</v>
      </c>
      <c r="J23" s="63">
        <f>SUM(J16:J22)</f>
        <v>0</v>
      </c>
      <c r="K23" s="69">
        <f>SUM(I23:J23)</f>
        <v>5531</v>
      </c>
    </row>
    <row r="24" spans="1:11" s="18" customFormat="1" ht="14.25" customHeight="1">
      <c r="A24" s="25">
        <v>3900</v>
      </c>
      <c r="B24" s="26">
        <v>2324</v>
      </c>
      <c r="C24" s="26" t="s">
        <v>24</v>
      </c>
      <c r="D24" s="26">
        <v>104</v>
      </c>
      <c r="E24" s="26"/>
      <c r="F24" s="26" t="s">
        <v>23</v>
      </c>
      <c r="G24" s="36">
        <v>17460</v>
      </c>
      <c r="H24" s="26"/>
      <c r="I24" s="117">
        <v>1187</v>
      </c>
      <c r="J24" s="62"/>
      <c r="K24" s="77"/>
    </row>
    <row r="25" spans="1:11" s="18" customFormat="1" ht="14.25" customHeight="1">
      <c r="A25" s="24"/>
      <c r="B25" s="19">
        <v>4121</v>
      </c>
      <c r="C25" s="19" t="s">
        <v>98</v>
      </c>
      <c r="D25" s="19">
        <v>104</v>
      </c>
      <c r="E25" s="19">
        <v>3004</v>
      </c>
      <c r="F25" s="19" t="s">
        <v>4</v>
      </c>
      <c r="G25" s="37">
        <v>1813</v>
      </c>
      <c r="H25" s="19"/>
      <c r="I25" s="114">
        <v>16.1</v>
      </c>
      <c r="J25" s="19"/>
      <c r="K25" s="73"/>
    </row>
    <row r="26" spans="1:11" s="18" customFormat="1" ht="14.25" customHeight="1">
      <c r="A26" s="24"/>
      <c r="B26" s="19">
        <v>4121</v>
      </c>
      <c r="C26" s="19" t="s">
        <v>98</v>
      </c>
      <c r="D26" s="19">
        <v>104</v>
      </c>
      <c r="E26" s="19">
        <v>3007</v>
      </c>
      <c r="F26" s="19" t="s">
        <v>12</v>
      </c>
      <c r="G26" s="37">
        <v>2436</v>
      </c>
      <c r="H26" s="19"/>
      <c r="I26" s="114">
        <v>20.4</v>
      </c>
      <c r="J26" s="19"/>
      <c r="K26" s="73"/>
    </row>
    <row r="27" spans="1:11" s="18" customFormat="1" ht="14.25" customHeight="1">
      <c r="A27" s="24"/>
      <c r="B27" s="19">
        <v>4121</v>
      </c>
      <c r="C27" s="19" t="s">
        <v>98</v>
      </c>
      <c r="D27" s="19">
        <v>104</v>
      </c>
      <c r="E27" s="19">
        <v>3012</v>
      </c>
      <c r="F27" s="19" t="s">
        <v>6</v>
      </c>
      <c r="G27" s="37">
        <v>1967</v>
      </c>
      <c r="H27" s="19"/>
      <c r="I27" s="114">
        <v>16.6</v>
      </c>
      <c r="J27" s="19"/>
      <c r="K27" s="73"/>
    </row>
    <row r="28" spans="1:11" s="18" customFormat="1" ht="14.25" customHeight="1">
      <c r="A28" s="24"/>
      <c r="B28" s="19">
        <v>4121</v>
      </c>
      <c r="C28" s="19" t="s">
        <v>98</v>
      </c>
      <c r="D28" s="19">
        <v>104</v>
      </c>
      <c r="E28" s="19">
        <v>3036</v>
      </c>
      <c r="F28" s="19" t="s">
        <v>5</v>
      </c>
      <c r="G28" s="37">
        <v>1661</v>
      </c>
      <c r="H28" s="19"/>
      <c r="I28" s="114">
        <v>14.4</v>
      </c>
      <c r="J28" s="19"/>
      <c r="K28" s="73"/>
    </row>
    <row r="29" spans="1:11" s="18" customFormat="1" ht="14.25" customHeight="1">
      <c r="A29" s="24"/>
      <c r="B29" s="19">
        <v>4121</v>
      </c>
      <c r="C29" s="19" t="s">
        <v>98</v>
      </c>
      <c r="D29" s="19">
        <v>104</v>
      </c>
      <c r="E29" s="19">
        <v>3044</v>
      </c>
      <c r="F29" s="19" t="s">
        <v>13</v>
      </c>
      <c r="G29" s="37">
        <v>2266</v>
      </c>
      <c r="H29" s="19"/>
      <c r="I29" s="114">
        <v>18.5</v>
      </c>
      <c r="J29" s="19"/>
      <c r="K29" s="73"/>
    </row>
    <row r="30" spans="1:11" s="18" customFormat="1" ht="14.25" customHeight="1">
      <c r="A30" s="24"/>
      <c r="B30" s="19">
        <v>4121</v>
      </c>
      <c r="C30" s="19" t="s">
        <v>98</v>
      </c>
      <c r="D30" s="19">
        <v>104</v>
      </c>
      <c r="E30" s="19">
        <v>3050</v>
      </c>
      <c r="F30" s="19" t="s">
        <v>7</v>
      </c>
      <c r="G30" s="37">
        <v>1621</v>
      </c>
      <c r="H30" s="19"/>
      <c r="I30" s="114">
        <v>14.4</v>
      </c>
      <c r="J30" s="19"/>
      <c r="K30" s="73"/>
    </row>
    <row r="31" spans="1:11" s="18" customFormat="1" ht="14.25" customHeight="1">
      <c r="A31" s="24"/>
      <c r="B31" s="19">
        <v>4121</v>
      </c>
      <c r="C31" s="19" t="s">
        <v>98</v>
      </c>
      <c r="D31" s="19">
        <v>104</v>
      </c>
      <c r="E31" s="19">
        <v>3051</v>
      </c>
      <c r="F31" s="19" t="s">
        <v>14</v>
      </c>
      <c r="G31" s="37">
        <v>1621</v>
      </c>
      <c r="H31" s="19"/>
      <c r="I31" s="114">
        <v>9</v>
      </c>
      <c r="J31" s="19"/>
      <c r="K31" s="73"/>
    </row>
    <row r="32" spans="1:11" s="18" customFormat="1" ht="14.25" customHeight="1">
      <c r="A32" s="24"/>
      <c r="B32" s="19">
        <v>4121</v>
      </c>
      <c r="C32" s="19" t="s">
        <v>98</v>
      </c>
      <c r="D32" s="19">
        <v>104</v>
      </c>
      <c r="E32" s="19">
        <v>3054</v>
      </c>
      <c r="F32" s="19" t="s">
        <v>8</v>
      </c>
      <c r="G32" s="37">
        <v>1621</v>
      </c>
      <c r="H32" s="19"/>
      <c r="I32" s="114">
        <v>46</v>
      </c>
      <c r="J32" s="19"/>
      <c r="K32" s="73"/>
    </row>
    <row r="33" spans="1:11" s="18" customFormat="1" ht="14.25" customHeight="1" thickBot="1">
      <c r="A33" s="40"/>
      <c r="B33" s="41">
        <v>4121</v>
      </c>
      <c r="C33" s="41" t="s">
        <v>98</v>
      </c>
      <c r="D33" s="41">
        <v>104</v>
      </c>
      <c r="E33" s="41">
        <v>3066</v>
      </c>
      <c r="F33" s="41" t="s">
        <v>22</v>
      </c>
      <c r="G33" s="42">
        <v>17460</v>
      </c>
      <c r="H33" s="41"/>
      <c r="I33" s="118">
        <v>136.4</v>
      </c>
      <c r="J33" s="41"/>
      <c r="K33" s="76"/>
    </row>
    <row r="34" spans="1:11" ht="14.25" customHeight="1" thickBot="1">
      <c r="A34" s="51"/>
      <c r="B34" s="52"/>
      <c r="C34" s="53" t="s">
        <v>81</v>
      </c>
      <c r="D34" s="52"/>
      <c r="E34" s="52"/>
      <c r="F34" s="53" t="s">
        <v>41</v>
      </c>
      <c r="G34" s="52"/>
      <c r="H34" s="52"/>
      <c r="I34" s="58">
        <f>SUM(I24:I33)</f>
        <v>1478.8000000000002</v>
      </c>
      <c r="J34" s="63">
        <f>SUM(J24:J33)</f>
        <v>0</v>
      </c>
      <c r="K34" s="69">
        <f>SUM(I34:J34)</f>
        <v>1478.8000000000002</v>
      </c>
    </row>
    <row r="35" spans="1:11" ht="14.25" customHeight="1">
      <c r="A35" s="25">
        <v>4116</v>
      </c>
      <c r="B35" s="26"/>
      <c r="C35" s="26" t="s">
        <v>37</v>
      </c>
      <c r="D35" s="26">
        <v>105</v>
      </c>
      <c r="E35" s="26"/>
      <c r="F35" s="26" t="s">
        <v>86</v>
      </c>
      <c r="G35" s="36">
        <v>1813</v>
      </c>
      <c r="H35" s="26"/>
      <c r="I35" s="117">
        <v>3918.2</v>
      </c>
      <c r="J35" s="61"/>
      <c r="K35" s="75"/>
    </row>
    <row r="36" spans="1:11" ht="14.25" customHeight="1">
      <c r="A36" s="24"/>
      <c r="B36" s="19">
        <v>4121</v>
      </c>
      <c r="C36" s="19" t="s">
        <v>115</v>
      </c>
      <c r="D36" s="19">
        <v>105</v>
      </c>
      <c r="E36" s="19">
        <v>3004</v>
      </c>
      <c r="F36" s="19" t="s">
        <v>4</v>
      </c>
      <c r="G36" s="37">
        <v>1813</v>
      </c>
      <c r="H36" s="19"/>
      <c r="I36" s="114">
        <v>14.6</v>
      </c>
      <c r="J36" s="59"/>
      <c r="K36" s="72"/>
    </row>
    <row r="37" spans="1:11" ht="14.25" customHeight="1">
      <c r="A37" s="24"/>
      <c r="B37" s="19">
        <v>4121</v>
      </c>
      <c r="C37" s="19" t="s">
        <v>115</v>
      </c>
      <c r="D37" s="28">
        <v>105</v>
      </c>
      <c r="E37" s="19">
        <v>3007</v>
      </c>
      <c r="F37" s="19" t="s">
        <v>12</v>
      </c>
      <c r="G37" s="37">
        <v>2436</v>
      </c>
      <c r="H37" s="19"/>
      <c r="I37" s="114">
        <v>12.8</v>
      </c>
      <c r="J37" s="59"/>
      <c r="K37" s="72"/>
    </row>
    <row r="38" spans="1:11" ht="14.25" customHeight="1">
      <c r="A38" s="24"/>
      <c r="B38" s="19">
        <v>4121</v>
      </c>
      <c r="C38" s="19" t="s">
        <v>115</v>
      </c>
      <c r="D38" s="28">
        <v>105</v>
      </c>
      <c r="E38" s="19">
        <v>3012</v>
      </c>
      <c r="F38" s="19" t="s">
        <v>6</v>
      </c>
      <c r="G38" s="37">
        <v>1967</v>
      </c>
      <c r="H38" s="19"/>
      <c r="I38" s="114">
        <v>12.2</v>
      </c>
      <c r="J38" s="59"/>
      <c r="K38" s="72"/>
    </row>
    <row r="39" spans="1:11" ht="14.25" customHeight="1">
      <c r="A39" s="24"/>
      <c r="B39" s="19">
        <v>4121</v>
      </c>
      <c r="C39" s="19" t="s">
        <v>115</v>
      </c>
      <c r="D39" s="28">
        <v>105</v>
      </c>
      <c r="E39" s="19">
        <v>3036</v>
      </c>
      <c r="F39" s="19" t="s">
        <v>5</v>
      </c>
      <c r="G39" s="37">
        <v>1661</v>
      </c>
      <c r="H39" s="19"/>
      <c r="I39" s="114">
        <v>7</v>
      </c>
      <c r="J39" s="59"/>
      <c r="K39" s="72"/>
    </row>
    <row r="40" spans="1:11" ht="14.25" customHeight="1">
      <c r="A40" s="24"/>
      <c r="B40" s="19">
        <v>4121</v>
      </c>
      <c r="C40" s="19" t="s">
        <v>115</v>
      </c>
      <c r="D40" s="28">
        <v>105</v>
      </c>
      <c r="E40" s="19">
        <v>3044</v>
      </c>
      <c r="F40" s="19" t="s">
        <v>13</v>
      </c>
      <c r="G40" s="37">
        <v>2266</v>
      </c>
      <c r="H40" s="19"/>
      <c r="I40" s="114">
        <v>14.2</v>
      </c>
      <c r="J40" s="59"/>
      <c r="K40" s="72"/>
    </row>
    <row r="41" spans="1:11" ht="14.25" customHeight="1">
      <c r="A41" s="24"/>
      <c r="B41" s="19">
        <v>4121</v>
      </c>
      <c r="C41" s="19" t="s">
        <v>115</v>
      </c>
      <c r="D41" s="28">
        <v>105</v>
      </c>
      <c r="E41" s="19">
        <v>3050</v>
      </c>
      <c r="F41" s="19" t="s">
        <v>7</v>
      </c>
      <c r="G41" s="37">
        <v>1621</v>
      </c>
      <c r="H41" s="19"/>
      <c r="I41" s="114">
        <v>12.5</v>
      </c>
      <c r="J41" s="59"/>
      <c r="K41" s="72"/>
    </row>
    <row r="42" spans="1:11" s="18" customFormat="1" ht="14.25" customHeight="1">
      <c r="A42" s="24"/>
      <c r="B42" s="19">
        <v>4121</v>
      </c>
      <c r="C42" s="19" t="s">
        <v>115</v>
      </c>
      <c r="D42" s="28">
        <v>105</v>
      </c>
      <c r="E42" s="19">
        <v>3051</v>
      </c>
      <c r="F42" s="19" t="s">
        <v>14</v>
      </c>
      <c r="G42" s="37">
        <v>1621</v>
      </c>
      <c r="H42" s="19"/>
      <c r="I42" s="114">
        <v>2.7</v>
      </c>
      <c r="J42" s="19"/>
      <c r="K42" s="73"/>
    </row>
    <row r="43" spans="1:11" s="18" customFormat="1" ht="14.25" customHeight="1">
      <c r="A43" s="24"/>
      <c r="B43" s="19">
        <v>4121</v>
      </c>
      <c r="C43" s="19" t="s">
        <v>115</v>
      </c>
      <c r="D43" s="28">
        <v>105</v>
      </c>
      <c r="E43" s="19">
        <v>3054</v>
      </c>
      <c r="F43" s="19" t="s">
        <v>8</v>
      </c>
      <c r="G43" s="37">
        <v>1621</v>
      </c>
      <c r="H43" s="19"/>
      <c r="I43" s="114">
        <v>37.2</v>
      </c>
      <c r="J43" s="19"/>
      <c r="K43" s="73"/>
    </row>
    <row r="44" spans="1:11" s="18" customFormat="1" ht="14.25" customHeight="1" thickBot="1">
      <c r="A44" s="40"/>
      <c r="B44" s="41">
        <v>4121</v>
      </c>
      <c r="C44" s="19" t="s">
        <v>115</v>
      </c>
      <c r="D44" s="48">
        <v>105</v>
      </c>
      <c r="E44" s="41">
        <v>3066</v>
      </c>
      <c r="F44" s="41" t="s">
        <v>22</v>
      </c>
      <c r="G44" s="42">
        <v>17460</v>
      </c>
      <c r="H44" s="41"/>
      <c r="I44" s="118">
        <v>93.4</v>
      </c>
      <c r="J44" s="41"/>
      <c r="K44" s="76"/>
    </row>
    <row r="45" spans="1:11" ht="14.25" customHeight="1" thickBot="1">
      <c r="A45" s="83"/>
      <c r="B45" s="84"/>
      <c r="C45" s="85" t="s">
        <v>116</v>
      </c>
      <c r="D45" s="84"/>
      <c r="E45" s="84"/>
      <c r="F45" s="85" t="s">
        <v>41</v>
      </c>
      <c r="G45" s="84"/>
      <c r="H45" s="84"/>
      <c r="I45" s="81">
        <f>SUM(I35:I44)</f>
        <v>4124.799999999999</v>
      </c>
      <c r="J45" s="81">
        <f>SUM(J35:J44)</f>
        <v>0</v>
      </c>
      <c r="K45" s="82">
        <f>SUM(I45:J45)</f>
        <v>4124.799999999999</v>
      </c>
    </row>
    <row r="46" spans="1:11" ht="14.25" customHeight="1">
      <c r="A46" s="86"/>
      <c r="B46" s="26">
        <v>4221</v>
      </c>
      <c r="C46" s="87" t="s">
        <v>108</v>
      </c>
      <c r="D46" s="50">
        <v>107</v>
      </c>
      <c r="E46" s="26">
        <v>3004</v>
      </c>
      <c r="F46" s="87" t="s">
        <v>4</v>
      </c>
      <c r="G46" s="87">
        <v>1813</v>
      </c>
      <c r="H46" s="87"/>
      <c r="I46" s="117">
        <v>31.1</v>
      </c>
      <c r="J46" s="88"/>
      <c r="K46" s="89"/>
    </row>
    <row r="47" spans="1:11" ht="14.25" customHeight="1">
      <c r="A47" s="24"/>
      <c r="B47" s="19">
        <v>4121</v>
      </c>
      <c r="C47" s="92" t="s">
        <v>109</v>
      </c>
      <c r="D47" s="19">
        <v>107</v>
      </c>
      <c r="E47" s="28">
        <v>3004</v>
      </c>
      <c r="F47" s="28" t="s">
        <v>4</v>
      </c>
      <c r="G47" s="39">
        <v>1813</v>
      </c>
      <c r="H47" s="28"/>
      <c r="I47" s="113">
        <v>18.3</v>
      </c>
      <c r="J47" s="90"/>
      <c r="K47" s="91"/>
    </row>
    <row r="48" spans="1:11" ht="14.25" customHeight="1">
      <c r="A48" s="24"/>
      <c r="B48" s="19">
        <v>4221</v>
      </c>
      <c r="C48" s="93" t="s">
        <v>108</v>
      </c>
      <c r="D48" s="19">
        <v>107</v>
      </c>
      <c r="E48" s="19">
        <v>3007</v>
      </c>
      <c r="F48" s="19" t="s">
        <v>12</v>
      </c>
      <c r="G48" s="37">
        <v>2436</v>
      </c>
      <c r="H48" s="19"/>
      <c r="I48" s="114">
        <v>39.5</v>
      </c>
      <c r="J48" s="90"/>
      <c r="K48" s="91"/>
    </row>
    <row r="49" spans="1:11" ht="14.25" customHeight="1">
      <c r="A49" s="24"/>
      <c r="B49" s="19">
        <v>4121</v>
      </c>
      <c r="C49" s="92" t="s">
        <v>109</v>
      </c>
      <c r="D49" s="19">
        <v>107</v>
      </c>
      <c r="E49" s="19">
        <v>3007</v>
      </c>
      <c r="F49" s="19" t="s">
        <v>12</v>
      </c>
      <c r="G49" s="37">
        <v>2436</v>
      </c>
      <c r="H49" s="19"/>
      <c r="I49" s="114">
        <v>23.2</v>
      </c>
      <c r="J49" s="90"/>
      <c r="K49" s="91"/>
    </row>
    <row r="50" spans="1:11" ht="14.25" customHeight="1">
      <c r="A50" s="24"/>
      <c r="B50" s="19">
        <v>4221</v>
      </c>
      <c r="C50" s="93" t="s">
        <v>108</v>
      </c>
      <c r="D50" s="19">
        <v>107</v>
      </c>
      <c r="E50" s="19">
        <v>3012</v>
      </c>
      <c r="F50" s="19" t="s">
        <v>106</v>
      </c>
      <c r="G50" s="37">
        <v>1967</v>
      </c>
      <c r="H50" s="19"/>
      <c r="I50" s="114">
        <v>32.1</v>
      </c>
      <c r="J50" s="90"/>
      <c r="K50" s="91"/>
    </row>
    <row r="51" spans="1:11" ht="14.25" customHeight="1">
      <c r="A51" s="24"/>
      <c r="B51" s="19">
        <v>4121</v>
      </c>
      <c r="C51" s="92" t="s">
        <v>109</v>
      </c>
      <c r="D51" s="19">
        <v>107</v>
      </c>
      <c r="E51" s="19">
        <v>3012</v>
      </c>
      <c r="F51" s="19" t="s">
        <v>106</v>
      </c>
      <c r="G51" s="37">
        <v>1967</v>
      </c>
      <c r="H51" s="19"/>
      <c r="I51" s="114">
        <v>18.7</v>
      </c>
      <c r="J51" s="90"/>
      <c r="K51" s="91"/>
    </row>
    <row r="52" spans="1:11" ht="14.25" customHeight="1">
      <c r="A52" s="24"/>
      <c r="B52" s="19">
        <v>4221</v>
      </c>
      <c r="C52" s="93" t="s">
        <v>108</v>
      </c>
      <c r="D52" s="19">
        <v>107</v>
      </c>
      <c r="E52" s="19">
        <v>3036</v>
      </c>
      <c r="F52" s="19" t="s">
        <v>5</v>
      </c>
      <c r="G52" s="37">
        <v>1661</v>
      </c>
      <c r="H52" s="19"/>
      <c r="I52" s="114">
        <v>27.9</v>
      </c>
      <c r="J52" s="90"/>
      <c r="K52" s="91"/>
    </row>
    <row r="53" spans="1:11" ht="14.25" customHeight="1">
      <c r="A53" s="24"/>
      <c r="B53" s="19">
        <v>4121</v>
      </c>
      <c r="C53" s="92" t="s">
        <v>109</v>
      </c>
      <c r="D53" s="19">
        <v>107</v>
      </c>
      <c r="E53" s="19">
        <v>3036</v>
      </c>
      <c r="F53" s="19" t="s">
        <v>5</v>
      </c>
      <c r="G53" s="37">
        <v>1661</v>
      </c>
      <c r="H53" s="19"/>
      <c r="I53" s="114">
        <v>16.1</v>
      </c>
      <c r="J53" s="90"/>
      <c r="K53" s="91"/>
    </row>
    <row r="54" spans="1:11" ht="14.25" customHeight="1">
      <c r="A54" s="24"/>
      <c r="B54" s="19">
        <v>4221</v>
      </c>
      <c r="C54" s="93" t="s">
        <v>108</v>
      </c>
      <c r="D54" s="19">
        <v>107</v>
      </c>
      <c r="E54" s="19">
        <v>3044</v>
      </c>
      <c r="F54" s="19" t="s">
        <v>13</v>
      </c>
      <c r="G54" s="37">
        <v>2266</v>
      </c>
      <c r="H54" s="19"/>
      <c r="I54" s="114">
        <v>35.9</v>
      </c>
      <c r="J54" s="90"/>
      <c r="K54" s="91"/>
    </row>
    <row r="55" spans="1:11" ht="14.25" customHeight="1">
      <c r="A55" s="24"/>
      <c r="B55" s="19">
        <v>4121</v>
      </c>
      <c r="C55" s="92" t="s">
        <v>109</v>
      </c>
      <c r="D55" s="19">
        <v>107</v>
      </c>
      <c r="E55" s="19">
        <v>3044</v>
      </c>
      <c r="F55" s="19" t="s">
        <v>13</v>
      </c>
      <c r="G55" s="37">
        <v>2266</v>
      </c>
      <c r="H55" s="19"/>
      <c r="I55" s="114">
        <v>20.9</v>
      </c>
      <c r="J55" s="90"/>
      <c r="K55" s="91"/>
    </row>
    <row r="56" spans="1:11" ht="14.25" customHeight="1">
      <c r="A56" s="24"/>
      <c r="B56" s="19">
        <v>4221</v>
      </c>
      <c r="C56" s="93" t="s">
        <v>108</v>
      </c>
      <c r="D56" s="19">
        <v>107</v>
      </c>
      <c r="E56" s="19">
        <v>3050</v>
      </c>
      <c r="F56" s="19" t="s">
        <v>7</v>
      </c>
      <c r="G56" s="37">
        <v>1621</v>
      </c>
      <c r="H56" s="19"/>
      <c r="I56" s="114">
        <v>27.8</v>
      </c>
      <c r="J56" s="90"/>
      <c r="K56" s="91"/>
    </row>
    <row r="57" spans="1:11" ht="14.25" customHeight="1">
      <c r="A57" s="24"/>
      <c r="B57" s="19">
        <v>4121</v>
      </c>
      <c r="C57" s="92" t="s">
        <v>109</v>
      </c>
      <c r="D57" s="19">
        <v>107</v>
      </c>
      <c r="E57" s="19">
        <v>3050</v>
      </c>
      <c r="F57" s="19" t="s">
        <v>7</v>
      </c>
      <c r="G57" s="37">
        <v>1621</v>
      </c>
      <c r="H57" s="19"/>
      <c r="I57" s="114">
        <v>16.2</v>
      </c>
      <c r="J57" s="90"/>
      <c r="K57" s="91"/>
    </row>
    <row r="58" spans="1:11" s="18" customFormat="1" ht="14.25" customHeight="1">
      <c r="A58" s="24"/>
      <c r="B58" s="19">
        <v>4221</v>
      </c>
      <c r="C58" s="93" t="s">
        <v>108</v>
      </c>
      <c r="D58" s="19">
        <v>107</v>
      </c>
      <c r="E58" s="19">
        <v>3051</v>
      </c>
      <c r="F58" s="19" t="s">
        <v>14</v>
      </c>
      <c r="G58" s="37">
        <v>1621</v>
      </c>
      <c r="H58" s="19"/>
      <c r="I58" s="114">
        <v>17.4</v>
      </c>
      <c r="J58" s="90"/>
      <c r="K58" s="91"/>
    </row>
    <row r="59" spans="1:11" s="18" customFormat="1" ht="14.25" customHeight="1">
      <c r="A59" s="24"/>
      <c r="B59" s="19">
        <v>4121</v>
      </c>
      <c r="C59" s="92" t="s">
        <v>109</v>
      </c>
      <c r="D59" s="19">
        <v>107</v>
      </c>
      <c r="E59" s="19">
        <v>3051</v>
      </c>
      <c r="F59" s="19" t="s">
        <v>14</v>
      </c>
      <c r="G59" s="37">
        <v>1621</v>
      </c>
      <c r="H59" s="19"/>
      <c r="I59" s="114">
        <v>10.2</v>
      </c>
      <c r="J59" s="90"/>
      <c r="K59" s="91"/>
    </row>
    <row r="60" spans="1:11" s="18" customFormat="1" ht="14.25" customHeight="1">
      <c r="A60" s="24"/>
      <c r="B60" s="19">
        <v>4221</v>
      </c>
      <c r="C60" s="93" t="s">
        <v>108</v>
      </c>
      <c r="D60" s="19">
        <v>107</v>
      </c>
      <c r="E60" s="19">
        <v>3054</v>
      </c>
      <c r="F60" s="19" t="s">
        <v>8</v>
      </c>
      <c r="G60" s="37">
        <v>1621</v>
      </c>
      <c r="H60" s="19"/>
      <c r="I60" s="114">
        <v>89.2</v>
      </c>
      <c r="J60" s="90"/>
      <c r="K60" s="91"/>
    </row>
    <row r="61" spans="1:11" s="18" customFormat="1" ht="14.25" customHeight="1">
      <c r="A61" s="24"/>
      <c r="B61" s="19">
        <v>4121</v>
      </c>
      <c r="C61" s="92" t="s">
        <v>109</v>
      </c>
      <c r="D61" s="19">
        <v>107</v>
      </c>
      <c r="E61" s="19">
        <v>3054</v>
      </c>
      <c r="F61" s="19" t="s">
        <v>8</v>
      </c>
      <c r="G61" s="37">
        <v>1621</v>
      </c>
      <c r="H61" s="19"/>
      <c r="I61" s="114">
        <v>52.2</v>
      </c>
      <c r="J61" s="90"/>
      <c r="K61" s="91"/>
    </row>
    <row r="62" spans="1:11" s="18" customFormat="1" ht="14.25" customHeight="1">
      <c r="A62" s="24"/>
      <c r="B62" s="19">
        <v>4221</v>
      </c>
      <c r="C62" s="93" t="s">
        <v>108</v>
      </c>
      <c r="D62" s="19">
        <v>107</v>
      </c>
      <c r="E62" s="19">
        <v>3066</v>
      </c>
      <c r="F62" s="19" t="s">
        <v>107</v>
      </c>
      <c r="G62" s="42">
        <v>17460</v>
      </c>
      <c r="H62" s="41"/>
      <c r="I62" s="118">
        <v>264.3</v>
      </c>
      <c r="J62" s="90"/>
      <c r="K62" s="91"/>
    </row>
    <row r="63" spans="1:11" s="18" customFormat="1" ht="14.25" customHeight="1" thickBot="1">
      <c r="A63" s="40"/>
      <c r="B63" s="41">
        <v>4121</v>
      </c>
      <c r="C63" s="97" t="s">
        <v>109</v>
      </c>
      <c r="D63" s="41">
        <v>107</v>
      </c>
      <c r="E63" s="41">
        <v>3066</v>
      </c>
      <c r="F63" s="41" t="s">
        <v>107</v>
      </c>
      <c r="G63" s="42">
        <v>17460</v>
      </c>
      <c r="H63" s="41"/>
      <c r="I63" s="118">
        <v>155</v>
      </c>
      <c r="J63" s="98"/>
      <c r="K63" s="99"/>
    </row>
    <row r="64" spans="1:11" ht="14.25" customHeight="1" thickBot="1">
      <c r="A64" s="83"/>
      <c r="B64" s="84"/>
      <c r="C64" s="85" t="s">
        <v>114</v>
      </c>
      <c r="D64" s="84"/>
      <c r="E64" s="84"/>
      <c r="F64" s="85" t="s">
        <v>41</v>
      </c>
      <c r="G64" s="84"/>
      <c r="H64" s="84"/>
      <c r="I64" s="81">
        <f>SUM(I46:I63)</f>
        <v>896</v>
      </c>
      <c r="J64" s="81">
        <f>SUM(J46:J63)</f>
        <v>0</v>
      </c>
      <c r="K64" s="82">
        <f>SUM(I64:J64)</f>
        <v>896</v>
      </c>
    </row>
    <row r="65" spans="1:11" ht="14.25" customHeight="1">
      <c r="A65" s="25">
        <v>3319</v>
      </c>
      <c r="B65" s="26">
        <v>2321</v>
      </c>
      <c r="C65" s="87" t="s">
        <v>121</v>
      </c>
      <c r="D65" s="26">
        <v>108</v>
      </c>
      <c r="E65" s="26"/>
      <c r="F65" s="26" t="s">
        <v>38</v>
      </c>
      <c r="G65" s="26"/>
      <c r="H65" s="26"/>
      <c r="I65" s="128">
        <v>16</v>
      </c>
      <c r="J65" s="128"/>
      <c r="K65" s="129"/>
    </row>
    <row r="66" spans="1:11" s="18" customFormat="1" ht="14.25" customHeight="1" thickBot="1">
      <c r="A66" s="29">
        <v>3319</v>
      </c>
      <c r="B66" s="30">
        <v>2111</v>
      </c>
      <c r="C66" s="30" t="s">
        <v>124</v>
      </c>
      <c r="D66" s="30">
        <v>108</v>
      </c>
      <c r="E66" s="30"/>
      <c r="F66" s="30"/>
      <c r="G66" s="38"/>
      <c r="H66" s="30"/>
      <c r="I66" s="130">
        <v>240</v>
      </c>
      <c r="J66" s="131"/>
      <c r="K66" s="132"/>
    </row>
    <row r="67" spans="1:11" ht="14.25" customHeight="1" thickBot="1">
      <c r="A67" s="122"/>
      <c r="B67" s="123"/>
      <c r="C67" s="124" t="s">
        <v>123</v>
      </c>
      <c r="D67" s="123"/>
      <c r="E67" s="123"/>
      <c r="F67" s="124" t="s">
        <v>41</v>
      </c>
      <c r="G67" s="123"/>
      <c r="H67" s="123"/>
      <c r="I67" s="125">
        <f>SUM(I66:I66)</f>
        <v>240</v>
      </c>
      <c r="J67" s="125">
        <f>SUM(J65:J66)</f>
        <v>0</v>
      </c>
      <c r="K67" s="126">
        <f>SUM(I67:J67)</f>
        <v>240</v>
      </c>
    </row>
    <row r="68" spans="1:11" ht="14.25" customHeight="1">
      <c r="A68" s="31"/>
      <c r="B68" s="28">
        <v>4121</v>
      </c>
      <c r="C68" s="28" t="s">
        <v>111</v>
      </c>
      <c r="D68" s="48">
        <v>200</v>
      </c>
      <c r="E68" s="28">
        <v>3004</v>
      </c>
      <c r="F68" s="28" t="s">
        <v>4</v>
      </c>
      <c r="G68" s="39">
        <v>1813</v>
      </c>
      <c r="H68" s="28"/>
      <c r="I68" s="113">
        <v>10</v>
      </c>
      <c r="J68" s="61"/>
      <c r="K68" s="75"/>
    </row>
    <row r="69" spans="1:11" ht="14.25" customHeight="1">
      <c r="A69" s="24"/>
      <c r="B69" s="19">
        <v>4121</v>
      </c>
      <c r="C69" s="19" t="s">
        <v>111</v>
      </c>
      <c r="D69" s="19">
        <v>200</v>
      </c>
      <c r="E69" s="19">
        <v>3007</v>
      </c>
      <c r="F69" s="19" t="s">
        <v>12</v>
      </c>
      <c r="G69" s="37">
        <v>2436</v>
      </c>
      <c r="H69" s="19"/>
      <c r="I69" s="114">
        <v>10</v>
      </c>
      <c r="J69" s="59"/>
      <c r="K69" s="72"/>
    </row>
    <row r="70" spans="1:11" ht="14.25" customHeight="1">
      <c r="A70" s="24"/>
      <c r="B70" s="19">
        <v>4121</v>
      </c>
      <c r="C70" s="19" t="s">
        <v>111</v>
      </c>
      <c r="D70" s="19">
        <v>200</v>
      </c>
      <c r="E70" s="19">
        <v>3012</v>
      </c>
      <c r="F70" s="19" t="s">
        <v>6</v>
      </c>
      <c r="G70" s="37">
        <v>1967</v>
      </c>
      <c r="H70" s="19"/>
      <c r="I70" s="114">
        <v>10</v>
      </c>
      <c r="J70" s="59"/>
      <c r="K70" s="72"/>
    </row>
    <row r="71" spans="1:11" ht="14.25" customHeight="1">
      <c r="A71" s="24"/>
      <c r="B71" s="19">
        <v>4121</v>
      </c>
      <c r="C71" s="19" t="s">
        <v>111</v>
      </c>
      <c r="D71" s="19">
        <v>200</v>
      </c>
      <c r="E71" s="19">
        <v>3036</v>
      </c>
      <c r="F71" s="19" t="s">
        <v>5</v>
      </c>
      <c r="G71" s="37">
        <v>1661</v>
      </c>
      <c r="H71" s="19"/>
      <c r="I71" s="114">
        <v>10</v>
      </c>
      <c r="J71" s="59"/>
      <c r="K71" s="72"/>
    </row>
    <row r="72" spans="1:11" ht="14.25" customHeight="1">
      <c r="A72" s="24"/>
      <c r="B72" s="19">
        <v>4121</v>
      </c>
      <c r="C72" s="19" t="s">
        <v>111</v>
      </c>
      <c r="D72" s="19">
        <v>200</v>
      </c>
      <c r="E72" s="19">
        <v>3044</v>
      </c>
      <c r="F72" s="19" t="s">
        <v>13</v>
      </c>
      <c r="G72" s="37">
        <v>2266</v>
      </c>
      <c r="H72" s="19"/>
      <c r="I72" s="114">
        <v>10</v>
      </c>
      <c r="J72" s="59"/>
      <c r="K72" s="72"/>
    </row>
    <row r="73" spans="1:11" ht="14.25" customHeight="1">
      <c r="A73" s="24"/>
      <c r="B73" s="19">
        <v>4121</v>
      </c>
      <c r="C73" s="19" t="s">
        <v>111</v>
      </c>
      <c r="D73" s="19">
        <v>200</v>
      </c>
      <c r="E73" s="19">
        <v>3050</v>
      </c>
      <c r="F73" s="19" t="s">
        <v>7</v>
      </c>
      <c r="G73" s="37">
        <v>1621</v>
      </c>
      <c r="H73" s="19"/>
      <c r="I73" s="114">
        <v>10</v>
      </c>
      <c r="J73" s="59"/>
      <c r="K73" s="72"/>
    </row>
    <row r="74" spans="1:11" s="18" customFormat="1" ht="14.25" customHeight="1">
      <c r="A74" s="24"/>
      <c r="B74" s="19">
        <v>4121</v>
      </c>
      <c r="C74" s="19" t="s">
        <v>111</v>
      </c>
      <c r="D74" s="19">
        <v>200</v>
      </c>
      <c r="E74" s="19">
        <v>3051</v>
      </c>
      <c r="F74" s="19" t="s">
        <v>14</v>
      </c>
      <c r="G74" s="37">
        <v>1621</v>
      </c>
      <c r="H74" s="19"/>
      <c r="I74" s="114">
        <v>10</v>
      </c>
      <c r="J74" s="19"/>
      <c r="K74" s="73"/>
    </row>
    <row r="75" spans="1:11" s="18" customFormat="1" ht="14.25" customHeight="1">
      <c r="A75" s="24"/>
      <c r="B75" s="19">
        <v>4121</v>
      </c>
      <c r="C75" s="19" t="s">
        <v>111</v>
      </c>
      <c r="D75" s="19">
        <v>200</v>
      </c>
      <c r="E75" s="19">
        <v>3054</v>
      </c>
      <c r="F75" s="19" t="s">
        <v>8</v>
      </c>
      <c r="G75" s="37">
        <v>1621</v>
      </c>
      <c r="H75" s="19"/>
      <c r="I75" s="114">
        <v>10</v>
      </c>
      <c r="J75" s="19"/>
      <c r="K75" s="73"/>
    </row>
    <row r="76" spans="1:11" s="18" customFormat="1" ht="14.25" customHeight="1">
      <c r="A76" s="24"/>
      <c r="B76" s="19">
        <v>4121</v>
      </c>
      <c r="C76" s="19" t="s">
        <v>111</v>
      </c>
      <c r="D76" s="19">
        <v>200</v>
      </c>
      <c r="E76" s="19">
        <v>3066</v>
      </c>
      <c r="F76" s="19" t="s">
        <v>22</v>
      </c>
      <c r="G76" s="37">
        <v>17460</v>
      </c>
      <c r="H76" s="19"/>
      <c r="I76" s="114">
        <v>10</v>
      </c>
      <c r="J76" s="19"/>
      <c r="K76" s="73"/>
    </row>
    <row r="77" spans="1:11" s="18" customFormat="1" ht="14.25" customHeight="1">
      <c r="A77" s="24">
        <v>3319</v>
      </c>
      <c r="B77" s="19">
        <v>2321</v>
      </c>
      <c r="C77" s="19" t="s">
        <v>120</v>
      </c>
      <c r="D77" s="19">
        <v>200</v>
      </c>
      <c r="E77" s="19"/>
      <c r="F77" s="19" t="s">
        <v>38</v>
      </c>
      <c r="G77" s="37">
        <v>17460</v>
      </c>
      <c r="H77" s="19"/>
      <c r="I77" s="114">
        <v>70</v>
      </c>
      <c r="J77" s="19"/>
      <c r="K77" s="73"/>
    </row>
    <row r="78" spans="1:11" s="18" customFormat="1" ht="14.25" customHeight="1" thickBot="1">
      <c r="A78" s="94">
        <v>3319</v>
      </c>
      <c r="B78" s="43">
        <v>2111</v>
      </c>
      <c r="C78" s="43" t="s">
        <v>125</v>
      </c>
      <c r="D78" s="48">
        <v>200</v>
      </c>
      <c r="E78" s="43"/>
      <c r="F78" s="43" t="s">
        <v>39</v>
      </c>
      <c r="G78" s="44">
        <v>17460</v>
      </c>
      <c r="H78" s="43"/>
      <c r="I78" s="115">
        <v>140</v>
      </c>
      <c r="J78" s="41"/>
      <c r="K78" s="76"/>
    </row>
    <row r="79" spans="1:11" ht="14.25" customHeight="1" thickBot="1">
      <c r="A79" s="103"/>
      <c r="B79" s="104"/>
      <c r="C79" s="105" t="s">
        <v>113</v>
      </c>
      <c r="D79" s="84"/>
      <c r="E79" s="104"/>
      <c r="F79" s="105" t="s">
        <v>41</v>
      </c>
      <c r="G79" s="104"/>
      <c r="H79" s="104"/>
      <c r="I79" s="106">
        <f>SUM(I68:I78)</f>
        <v>300</v>
      </c>
      <c r="J79" s="81">
        <f>SUM(J68:J78)</f>
        <v>0</v>
      </c>
      <c r="K79" s="82">
        <f>SUM(I79:J79)</f>
        <v>300</v>
      </c>
    </row>
    <row r="80" spans="1:11" ht="14.25" customHeight="1">
      <c r="A80" s="139"/>
      <c r="B80" s="140"/>
      <c r="C80" s="140" t="s">
        <v>130</v>
      </c>
      <c r="D80" s="140"/>
      <c r="E80" s="140"/>
      <c r="F80" s="140" t="s">
        <v>129</v>
      </c>
      <c r="G80" s="155">
        <v>17460</v>
      </c>
      <c r="H80" s="140"/>
      <c r="I80" s="166">
        <v>0</v>
      </c>
      <c r="J80" s="156">
        <v>162.54</v>
      </c>
      <c r="K80" s="163">
        <f>SUM(I80:J80)</f>
        <v>162.54</v>
      </c>
    </row>
    <row r="81" spans="1:11" ht="14.25" customHeight="1">
      <c r="A81" s="143"/>
      <c r="B81" s="147">
        <v>4121</v>
      </c>
      <c r="C81" s="157" t="s">
        <v>131</v>
      </c>
      <c r="D81" s="147">
        <v>112</v>
      </c>
      <c r="E81" s="144">
        <v>3004</v>
      </c>
      <c r="F81" s="147" t="s">
        <v>4</v>
      </c>
      <c r="G81" s="158">
        <v>1621</v>
      </c>
      <c r="H81" s="147"/>
      <c r="I81" s="119">
        <v>0</v>
      </c>
      <c r="J81" s="159">
        <v>3.9</v>
      </c>
      <c r="K81" s="164">
        <f aca="true" t="shared" si="0" ref="K81:K89">SUM(I81:J81)</f>
        <v>3.9</v>
      </c>
    </row>
    <row r="82" spans="1:11" ht="14.25" customHeight="1">
      <c r="A82" s="143"/>
      <c r="B82" s="147">
        <v>4121</v>
      </c>
      <c r="C82" s="157" t="s">
        <v>131</v>
      </c>
      <c r="D82" s="147">
        <v>112</v>
      </c>
      <c r="E82" s="147">
        <v>3007</v>
      </c>
      <c r="F82" s="147" t="s">
        <v>12</v>
      </c>
      <c r="G82" s="158">
        <v>1621</v>
      </c>
      <c r="H82" s="147"/>
      <c r="I82" s="119">
        <v>0</v>
      </c>
      <c r="J82" s="159">
        <v>4.9</v>
      </c>
      <c r="K82" s="164">
        <f t="shared" si="0"/>
        <v>4.9</v>
      </c>
    </row>
    <row r="83" spans="1:11" ht="14.25" customHeight="1">
      <c r="A83" s="143"/>
      <c r="B83" s="147">
        <v>4121</v>
      </c>
      <c r="C83" s="157" t="s">
        <v>131</v>
      </c>
      <c r="D83" s="147">
        <v>112</v>
      </c>
      <c r="E83" s="147">
        <v>3012</v>
      </c>
      <c r="F83" s="147" t="s">
        <v>6</v>
      </c>
      <c r="G83" s="158">
        <v>1621</v>
      </c>
      <c r="H83" s="147"/>
      <c r="I83" s="119">
        <v>0</v>
      </c>
      <c r="J83" s="160">
        <v>4</v>
      </c>
      <c r="K83" s="164">
        <f t="shared" si="0"/>
        <v>4</v>
      </c>
    </row>
    <row r="84" spans="1:11" ht="14.25" customHeight="1">
      <c r="A84" s="143"/>
      <c r="B84" s="147">
        <v>4121</v>
      </c>
      <c r="C84" s="157" t="s">
        <v>131</v>
      </c>
      <c r="D84" s="147">
        <v>112</v>
      </c>
      <c r="E84" s="147">
        <v>3036</v>
      </c>
      <c r="F84" s="147" t="s">
        <v>5</v>
      </c>
      <c r="G84" s="158">
        <v>1621</v>
      </c>
      <c r="H84" s="147"/>
      <c r="I84" s="119">
        <v>0</v>
      </c>
      <c r="J84" s="159">
        <v>3.5</v>
      </c>
      <c r="K84" s="164">
        <f t="shared" si="0"/>
        <v>3.5</v>
      </c>
    </row>
    <row r="85" spans="1:11" s="18" customFormat="1" ht="14.25" customHeight="1">
      <c r="A85" s="143"/>
      <c r="B85" s="147">
        <v>4121</v>
      </c>
      <c r="C85" s="157" t="s">
        <v>131</v>
      </c>
      <c r="D85" s="147">
        <v>112</v>
      </c>
      <c r="E85" s="147">
        <v>3044</v>
      </c>
      <c r="F85" s="147" t="s">
        <v>13</v>
      </c>
      <c r="G85" s="158">
        <v>1621</v>
      </c>
      <c r="H85" s="147"/>
      <c r="I85" s="119">
        <v>0</v>
      </c>
      <c r="J85" s="159">
        <v>4.5</v>
      </c>
      <c r="K85" s="164">
        <f t="shared" si="0"/>
        <v>4.5</v>
      </c>
    </row>
    <row r="86" spans="1:11" s="18" customFormat="1" ht="14.25" customHeight="1">
      <c r="A86" s="143"/>
      <c r="B86" s="147">
        <v>4121</v>
      </c>
      <c r="C86" s="157" t="s">
        <v>131</v>
      </c>
      <c r="D86" s="147">
        <v>112</v>
      </c>
      <c r="E86" s="147">
        <v>3050</v>
      </c>
      <c r="F86" s="147" t="s">
        <v>7</v>
      </c>
      <c r="G86" s="158">
        <v>1621</v>
      </c>
      <c r="H86" s="147"/>
      <c r="I86" s="119">
        <v>0</v>
      </c>
      <c r="J86" s="159">
        <v>3.5</v>
      </c>
      <c r="K86" s="164">
        <f t="shared" si="0"/>
        <v>3.5</v>
      </c>
    </row>
    <row r="87" spans="1:11" s="18" customFormat="1" ht="14.25" customHeight="1">
      <c r="A87" s="143"/>
      <c r="B87" s="147">
        <v>4121</v>
      </c>
      <c r="C87" s="157" t="s">
        <v>131</v>
      </c>
      <c r="D87" s="147">
        <v>112</v>
      </c>
      <c r="E87" s="147">
        <v>3051</v>
      </c>
      <c r="F87" s="147" t="s">
        <v>14</v>
      </c>
      <c r="G87" s="158">
        <v>17460</v>
      </c>
      <c r="H87" s="147"/>
      <c r="I87" s="119">
        <v>0</v>
      </c>
      <c r="J87" s="159">
        <v>2.2</v>
      </c>
      <c r="K87" s="164">
        <f t="shared" si="0"/>
        <v>2.2</v>
      </c>
    </row>
    <row r="88" spans="1:11" s="18" customFormat="1" ht="14.25" customHeight="1">
      <c r="A88" s="143"/>
      <c r="B88" s="147">
        <v>4121</v>
      </c>
      <c r="C88" s="157" t="s">
        <v>131</v>
      </c>
      <c r="D88" s="147">
        <v>112</v>
      </c>
      <c r="E88" s="147">
        <v>3054</v>
      </c>
      <c r="F88" s="147" t="s">
        <v>8</v>
      </c>
      <c r="G88" s="158">
        <v>17460</v>
      </c>
      <c r="H88" s="147"/>
      <c r="I88" s="119">
        <v>0</v>
      </c>
      <c r="J88" s="160">
        <v>11</v>
      </c>
      <c r="K88" s="164">
        <f t="shared" si="0"/>
        <v>11</v>
      </c>
    </row>
    <row r="89" spans="1:11" s="18" customFormat="1" ht="14.25" customHeight="1" thickBot="1">
      <c r="A89" s="102"/>
      <c r="B89" s="147">
        <v>4121</v>
      </c>
      <c r="C89" s="157" t="s">
        <v>131</v>
      </c>
      <c r="D89" s="147">
        <v>112</v>
      </c>
      <c r="E89" s="147">
        <v>3066</v>
      </c>
      <c r="F89" s="101" t="s">
        <v>22</v>
      </c>
      <c r="G89" s="161"/>
      <c r="H89" s="101"/>
      <c r="I89" s="119">
        <v>0</v>
      </c>
      <c r="J89" s="162">
        <v>32.6</v>
      </c>
      <c r="K89" s="165">
        <f t="shared" si="0"/>
        <v>32.6</v>
      </c>
    </row>
    <row r="90" spans="1:11" s="18" customFormat="1" ht="14.25" customHeight="1" thickBot="1">
      <c r="A90" s="51"/>
      <c r="B90" s="52"/>
      <c r="C90" s="53" t="s">
        <v>134</v>
      </c>
      <c r="D90" s="52"/>
      <c r="E90" s="52"/>
      <c r="F90" s="53" t="s">
        <v>41</v>
      </c>
      <c r="G90" s="52"/>
      <c r="H90" s="52"/>
      <c r="I90" s="63">
        <f>SUM(I80:I89)</f>
        <v>0</v>
      </c>
      <c r="J90" s="63">
        <f>SUM(J80:J89)</f>
        <v>232.64</v>
      </c>
      <c r="K90" s="69">
        <f>SUM(K80:K89)</f>
        <v>232.64</v>
      </c>
    </row>
    <row r="91" spans="1:11" s="18" customFormat="1" ht="14.25" customHeight="1" thickBot="1">
      <c r="A91" s="54">
        <v>3639</v>
      </c>
      <c r="B91" s="48">
        <v>2111</v>
      </c>
      <c r="C91" s="48" t="s">
        <v>31</v>
      </c>
      <c r="D91" s="107">
        <v>110</v>
      </c>
      <c r="E91" s="108"/>
      <c r="F91" s="48"/>
      <c r="G91" s="109">
        <v>17460</v>
      </c>
      <c r="H91" s="110"/>
      <c r="I91" s="116">
        <v>100</v>
      </c>
      <c r="J91" s="48"/>
      <c r="K91" s="78"/>
    </row>
    <row r="92" spans="1:11" s="18" customFormat="1" ht="14.25" customHeight="1" thickBot="1">
      <c r="A92" s="51"/>
      <c r="B92" s="52"/>
      <c r="C92" s="53" t="s">
        <v>91</v>
      </c>
      <c r="D92" s="52"/>
      <c r="E92" s="52"/>
      <c r="F92" s="53" t="s">
        <v>41</v>
      </c>
      <c r="G92" s="52"/>
      <c r="H92" s="52"/>
      <c r="I92" s="58">
        <f>SUM(I91:I91)</f>
        <v>100</v>
      </c>
      <c r="J92" s="58">
        <f>SUM(J91:J91)</f>
        <v>0</v>
      </c>
      <c r="K92" s="69">
        <f>SUM(I92:J92)</f>
        <v>100</v>
      </c>
    </row>
    <row r="93" spans="1:11" s="18" customFormat="1" ht="14.25" customHeight="1" thickBot="1">
      <c r="A93" s="184" t="s">
        <v>16</v>
      </c>
      <c r="B93" s="185"/>
      <c r="C93" s="185"/>
      <c r="D93" s="185"/>
      <c r="E93" s="185"/>
      <c r="F93" s="185"/>
      <c r="G93" s="7"/>
      <c r="H93" s="8"/>
      <c r="I93" s="120">
        <f>SUM(I15,I23,I34,I45,I64,I67,I79,I92)</f>
        <v>13022.9</v>
      </c>
      <c r="J93" s="174">
        <f>SUM(J15,J23,J34,J45,J64,J67,J79,J90,J92)</f>
        <v>232.64</v>
      </c>
      <c r="K93" s="14">
        <f>SUM(K92,K79,K67,K64,K45,K34,K23,K15,K90)</f>
        <v>13255.539999999997</v>
      </c>
    </row>
    <row r="94" spans="1:11" s="18" customFormat="1" ht="14.25" customHeight="1">
      <c r="A94" s="32"/>
      <c r="B94" s="32"/>
      <c r="C94" s="32"/>
      <c r="D94" s="33"/>
      <c r="E94" s="33"/>
      <c r="F94" s="32"/>
      <c r="G94" s="34"/>
      <c r="H94" s="32"/>
      <c r="I94" s="35"/>
      <c r="J94" s="1"/>
      <c r="K94" s="1"/>
    </row>
    <row r="95" spans="1:11" s="18" customFormat="1" ht="14.25" customHeight="1" thickBot="1">
      <c r="A95" s="182" t="s">
        <v>33</v>
      </c>
      <c r="B95" s="182"/>
      <c r="C95" s="182"/>
      <c r="D95" s="182"/>
      <c r="E95" s="182"/>
      <c r="F95" s="182"/>
      <c r="G95" s="182"/>
      <c r="H95" s="182"/>
      <c r="I95" s="182"/>
      <c r="J95" s="2"/>
      <c r="K95" s="2"/>
    </row>
    <row r="96" spans="1:11" s="18" customFormat="1" ht="14.25" customHeight="1">
      <c r="A96" s="25">
        <v>2143</v>
      </c>
      <c r="B96" s="26">
        <v>5021</v>
      </c>
      <c r="C96" s="26" t="s">
        <v>54</v>
      </c>
      <c r="D96" s="26">
        <v>100</v>
      </c>
      <c r="E96" s="26"/>
      <c r="F96" s="26" t="s">
        <v>44</v>
      </c>
      <c r="G96" s="26"/>
      <c r="H96" s="26"/>
      <c r="I96" s="70">
        <v>3</v>
      </c>
      <c r="J96" s="64"/>
      <c r="K96" s="71"/>
    </row>
    <row r="97" spans="1:11" ht="14.25" customHeight="1">
      <c r="A97" s="24">
        <v>2143</v>
      </c>
      <c r="B97" s="19">
        <v>5169</v>
      </c>
      <c r="C97" s="19" t="s">
        <v>53</v>
      </c>
      <c r="D97" s="19">
        <v>100</v>
      </c>
      <c r="E97" s="19"/>
      <c r="F97" s="19" t="s">
        <v>44</v>
      </c>
      <c r="G97" s="19"/>
      <c r="H97" s="19"/>
      <c r="I97" s="65">
        <v>30</v>
      </c>
      <c r="J97" s="59"/>
      <c r="K97" s="72"/>
    </row>
    <row r="98" spans="1:11" s="18" customFormat="1" ht="14.25" customHeight="1">
      <c r="A98" s="24">
        <v>2143</v>
      </c>
      <c r="B98" s="19">
        <v>5175</v>
      </c>
      <c r="C98" s="19" t="s">
        <v>55</v>
      </c>
      <c r="D98" s="19">
        <v>100</v>
      </c>
      <c r="E98" s="19"/>
      <c r="F98" s="19" t="s">
        <v>44</v>
      </c>
      <c r="G98" s="19"/>
      <c r="H98" s="19"/>
      <c r="I98" s="65">
        <v>5</v>
      </c>
      <c r="J98" s="59"/>
      <c r="K98" s="72"/>
    </row>
    <row r="99" spans="1:11" s="18" customFormat="1" ht="14.25" customHeight="1">
      <c r="A99" s="40">
        <v>2143</v>
      </c>
      <c r="B99" s="41">
        <v>5139</v>
      </c>
      <c r="C99" s="41" t="s">
        <v>56</v>
      </c>
      <c r="D99" s="41">
        <v>100</v>
      </c>
      <c r="E99" s="41"/>
      <c r="F99" s="41" t="s">
        <v>99</v>
      </c>
      <c r="G99" s="41"/>
      <c r="H99" s="41"/>
      <c r="I99" s="66">
        <v>3</v>
      </c>
      <c r="J99" s="20"/>
      <c r="K99" s="80"/>
    </row>
    <row r="100" spans="1:11" s="18" customFormat="1" ht="14.25" customHeight="1">
      <c r="A100" s="40">
        <v>2143</v>
      </c>
      <c r="B100" s="41">
        <v>5156</v>
      </c>
      <c r="C100" s="41" t="s">
        <v>100</v>
      </c>
      <c r="D100" s="41">
        <v>100</v>
      </c>
      <c r="E100" s="41"/>
      <c r="F100" s="41" t="s">
        <v>101</v>
      </c>
      <c r="G100" s="41"/>
      <c r="H100" s="41"/>
      <c r="I100" s="66">
        <v>1</v>
      </c>
      <c r="J100" s="20"/>
      <c r="K100" s="80"/>
    </row>
    <row r="101" spans="1:11" s="18" customFormat="1" ht="14.25" customHeight="1">
      <c r="A101" s="40">
        <v>2143</v>
      </c>
      <c r="B101" s="41">
        <v>5163</v>
      </c>
      <c r="C101" s="41" t="s">
        <v>57</v>
      </c>
      <c r="D101" s="41">
        <v>100</v>
      </c>
      <c r="E101" s="41"/>
      <c r="F101" s="41" t="s">
        <v>84</v>
      </c>
      <c r="G101" s="41"/>
      <c r="H101" s="41"/>
      <c r="I101" s="66">
        <v>3</v>
      </c>
      <c r="J101" s="19"/>
      <c r="K101" s="73"/>
    </row>
    <row r="102" spans="1:11" s="18" customFormat="1" ht="14.25" customHeight="1">
      <c r="A102" s="40">
        <v>2143</v>
      </c>
      <c r="B102" s="41">
        <v>5171</v>
      </c>
      <c r="C102" s="41" t="s">
        <v>102</v>
      </c>
      <c r="D102" s="41">
        <v>100</v>
      </c>
      <c r="E102" s="41"/>
      <c r="F102" s="41" t="s">
        <v>103</v>
      </c>
      <c r="G102" s="41"/>
      <c r="H102" s="41"/>
      <c r="I102" s="66">
        <v>5</v>
      </c>
      <c r="J102" s="20"/>
      <c r="K102" s="80"/>
    </row>
    <row r="103" spans="1:11" s="18" customFormat="1" ht="14.25" customHeight="1" thickBot="1">
      <c r="A103" s="40">
        <v>2143</v>
      </c>
      <c r="B103" s="41">
        <v>5169</v>
      </c>
      <c r="C103" s="41" t="s">
        <v>53</v>
      </c>
      <c r="D103" s="171">
        <v>100</v>
      </c>
      <c r="E103" s="172"/>
      <c r="F103" s="41" t="s">
        <v>29</v>
      </c>
      <c r="G103" s="41"/>
      <c r="H103" s="41"/>
      <c r="I103" s="66">
        <v>20</v>
      </c>
      <c r="J103" s="172"/>
      <c r="K103" s="173"/>
    </row>
    <row r="104" spans="1:11" ht="14.25" customHeight="1" thickBot="1">
      <c r="A104" s="51">
        <v>2143</v>
      </c>
      <c r="B104" s="52"/>
      <c r="C104" s="53" t="s">
        <v>40</v>
      </c>
      <c r="D104" s="52"/>
      <c r="E104" s="52"/>
      <c r="F104" s="53" t="s">
        <v>41</v>
      </c>
      <c r="G104" s="52"/>
      <c r="H104" s="52"/>
      <c r="I104" s="58">
        <f>SUM(I96:I103)</f>
        <v>70</v>
      </c>
      <c r="J104" s="58">
        <f>SUM(J96:J171)</f>
        <v>0</v>
      </c>
      <c r="K104" s="69">
        <f>SUM(I104:J104)</f>
        <v>70</v>
      </c>
    </row>
    <row r="105" spans="1:11" ht="14.25" customHeight="1">
      <c r="A105" s="24">
        <v>3119</v>
      </c>
      <c r="B105" s="19">
        <v>5021</v>
      </c>
      <c r="C105" s="19" t="s">
        <v>104</v>
      </c>
      <c r="D105" s="19">
        <v>105</v>
      </c>
      <c r="E105" s="19"/>
      <c r="F105" s="19" t="s">
        <v>118</v>
      </c>
      <c r="G105" s="19"/>
      <c r="H105" s="19"/>
      <c r="I105" s="65">
        <v>200</v>
      </c>
      <c r="J105" s="96"/>
      <c r="K105" s="95"/>
    </row>
    <row r="106" spans="1:11" ht="14.25" customHeight="1">
      <c r="A106" s="24">
        <v>3119</v>
      </c>
      <c r="B106" s="19">
        <v>5021</v>
      </c>
      <c r="C106" s="19" t="s">
        <v>104</v>
      </c>
      <c r="D106" s="19">
        <v>103</v>
      </c>
      <c r="E106" s="19"/>
      <c r="F106" s="19" t="s">
        <v>118</v>
      </c>
      <c r="G106" s="19"/>
      <c r="H106" s="19"/>
      <c r="I106" s="65">
        <v>368.2</v>
      </c>
      <c r="J106" s="96"/>
      <c r="K106" s="95"/>
    </row>
    <row r="107" spans="1:11" ht="14.25" customHeight="1">
      <c r="A107" s="31">
        <v>3119</v>
      </c>
      <c r="B107" s="28">
        <v>5011</v>
      </c>
      <c r="C107" s="28" t="s">
        <v>73</v>
      </c>
      <c r="D107" s="28">
        <v>103</v>
      </c>
      <c r="E107" s="28"/>
      <c r="F107" s="28" t="s">
        <v>117</v>
      </c>
      <c r="G107" s="28"/>
      <c r="H107" s="28"/>
      <c r="I107" s="65">
        <v>1149.5</v>
      </c>
      <c r="J107" s="96"/>
      <c r="K107" s="95"/>
    </row>
    <row r="108" spans="1:11" ht="14.25" customHeight="1">
      <c r="A108" s="31">
        <v>3119</v>
      </c>
      <c r="B108" s="19">
        <v>5031</v>
      </c>
      <c r="C108" s="19" t="s">
        <v>74</v>
      </c>
      <c r="D108" s="19">
        <v>103</v>
      </c>
      <c r="E108" s="19"/>
      <c r="F108" s="28" t="s">
        <v>117</v>
      </c>
      <c r="G108" s="19"/>
      <c r="H108" s="19"/>
      <c r="I108" s="65">
        <f>PRODUCT(I107,0.25)</f>
        <v>287.375</v>
      </c>
      <c r="J108" s="96"/>
      <c r="K108" s="95"/>
    </row>
    <row r="109" spans="1:11" ht="14.25" customHeight="1">
      <c r="A109" s="31">
        <v>3119</v>
      </c>
      <c r="B109" s="19">
        <v>5032</v>
      </c>
      <c r="C109" s="19" t="s">
        <v>75</v>
      </c>
      <c r="D109" s="19">
        <v>103</v>
      </c>
      <c r="E109" s="19"/>
      <c r="F109" s="28" t="s">
        <v>117</v>
      </c>
      <c r="G109" s="19"/>
      <c r="H109" s="19"/>
      <c r="I109" s="65">
        <f>PRODUCT(I107,0.09)</f>
        <v>103.455</v>
      </c>
      <c r="J109" s="96"/>
      <c r="K109" s="95"/>
    </row>
    <row r="110" spans="1:11" ht="14.25" customHeight="1">
      <c r="A110" s="31">
        <v>3119</v>
      </c>
      <c r="B110" s="19">
        <v>5137</v>
      </c>
      <c r="C110" s="19" t="s">
        <v>88</v>
      </c>
      <c r="D110" s="19">
        <v>105</v>
      </c>
      <c r="E110" s="19"/>
      <c r="F110" s="28" t="s">
        <v>117</v>
      </c>
      <c r="G110" s="19"/>
      <c r="H110" s="19"/>
      <c r="I110" s="65">
        <v>90</v>
      </c>
      <c r="J110" s="96"/>
      <c r="K110" s="95"/>
    </row>
    <row r="111" spans="1:11" ht="14.25" customHeight="1">
      <c r="A111" s="31">
        <v>3119</v>
      </c>
      <c r="B111" s="19">
        <v>5038</v>
      </c>
      <c r="C111" s="147" t="s">
        <v>63</v>
      </c>
      <c r="D111" s="19">
        <v>105</v>
      </c>
      <c r="E111" s="19"/>
      <c r="F111" s="28" t="s">
        <v>117</v>
      </c>
      <c r="G111" s="19"/>
      <c r="H111" s="19"/>
      <c r="I111" s="168">
        <f>PRODUCT(I107,0.0042)</f>
        <v>4.8279</v>
      </c>
      <c r="J111" s="148">
        <v>1</v>
      </c>
      <c r="K111" s="112">
        <f>SUM(I111:J111)</f>
        <v>5.8279</v>
      </c>
    </row>
    <row r="112" spans="1:11" ht="14.25" customHeight="1">
      <c r="A112" s="31">
        <v>3119</v>
      </c>
      <c r="B112" s="19">
        <v>5139</v>
      </c>
      <c r="C112" s="19" t="s">
        <v>56</v>
      </c>
      <c r="D112" s="19">
        <v>105</v>
      </c>
      <c r="E112" s="19"/>
      <c r="F112" s="28" t="s">
        <v>117</v>
      </c>
      <c r="G112" s="19"/>
      <c r="H112" s="19"/>
      <c r="I112" s="65">
        <v>50</v>
      </c>
      <c r="J112" s="96"/>
      <c r="K112" s="95"/>
    </row>
    <row r="113" spans="1:11" ht="14.25" customHeight="1">
      <c r="A113" s="31">
        <v>3119</v>
      </c>
      <c r="B113" s="19">
        <v>5163</v>
      </c>
      <c r="C113" s="19" t="s">
        <v>92</v>
      </c>
      <c r="D113" s="19">
        <v>105</v>
      </c>
      <c r="E113" s="19"/>
      <c r="F113" s="19" t="s">
        <v>119</v>
      </c>
      <c r="G113" s="19"/>
      <c r="H113" s="19"/>
      <c r="I113" s="65">
        <v>2</v>
      </c>
      <c r="J113" s="96"/>
      <c r="K113" s="95"/>
    </row>
    <row r="114" spans="1:11" ht="14.25" customHeight="1">
      <c r="A114" s="31">
        <v>3119</v>
      </c>
      <c r="B114" s="28">
        <v>5164</v>
      </c>
      <c r="C114" s="28" t="s">
        <v>65</v>
      </c>
      <c r="D114" s="28">
        <v>105</v>
      </c>
      <c r="E114" s="28"/>
      <c r="F114" s="28" t="s">
        <v>117</v>
      </c>
      <c r="G114" s="28"/>
      <c r="H114" s="28"/>
      <c r="I114" s="67">
        <v>30</v>
      </c>
      <c r="J114" s="96"/>
      <c r="K114" s="95"/>
    </row>
    <row r="115" spans="1:11" ht="14.25" customHeight="1">
      <c r="A115" s="31">
        <v>3119</v>
      </c>
      <c r="B115" s="19">
        <v>5167</v>
      </c>
      <c r="C115" s="147" t="s">
        <v>67</v>
      </c>
      <c r="D115" s="19">
        <v>105</v>
      </c>
      <c r="E115" s="19"/>
      <c r="F115" s="28" t="s">
        <v>117</v>
      </c>
      <c r="G115" s="19"/>
      <c r="H115" s="19"/>
      <c r="I115" s="168">
        <v>100</v>
      </c>
      <c r="J115" s="148">
        <v>100</v>
      </c>
      <c r="K115" s="112">
        <f>SUM(I115:J115)</f>
        <v>200</v>
      </c>
    </row>
    <row r="116" spans="1:11" s="18" customFormat="1" ht="14.25" customHeight="1">
      <c r="A116" s="31">
        <v>3119</v>
      </c>
      <c r="B116" s="19">
        <v>5169</v>
      </c>
      <c r="C116" s="147" t="s">
        <v>53</v>
      </c>
      <c r="D116" s="19">
        <v>105</v>
      </c>
      <c r="E116" s="19"/>
      <c r="F116" s="28" t="s">
        <v>117</v>
      </c>
      <c r="G116" s="19"/>
      <c r="H116" s="19"/>
      <c r="I116" s="168">
        <v>1189</v>
      </c>
      <c r="J116" s="148">
        <v>-101</v>
      </c>
      <c r="K116" s="112">
        <f>SUM(I116:J116)</f>
        <v>1088</v>
      </c>
    </row>
    <row r="117" spans="1:11" s="18" customFormat="1" ht="14.25" customHeight="1">
      <c r="A117" s="31">
        <v>3119</v>
      </c>
      <c r="B117" s="19">
        <v>5172</v>
      </c>
      <c r="C117" s="19" t="s">
        <v>87</v>
      </c>
      <c r="D117" s="19">
        <v>105</v>
      </c>
      <c r="E117" s="19"/>
      <c r="F117" s="28" t="s">
        <v>117</v>
      </c>
      <c r="G117" s="19"/>
      <c r="H117" s="19"/>
      <c r="I117" s="65">
        <v>21</v>
      </c>
      <c r="J117" s="96"/>
      <c r="K117" s="95"/>
    </row>
    <row r="118" spans="1:11" s="18" customFormat="1" ht="14.25" customHeight="1">
      <c r="A118" s="31">
        <v>3119</v>
      </c>
      <c r="B118" s="19">
        <v>5173</v>
      </c>
      <c r="C118" s="19" t="s">
        <v>70</v>
      </c>
      <c r="D118" s="19">
        <v>105</v>
      </c>
      <c r="E118" s="19"/>
      <c r="F118" s="28" t="s">
        <v>117</v>
      </c>
      <c r="G118" s="19"/>
      <c r="H118" s="19"/>
      <c r="I118" s="65">
        <v>10</v>
      </c>
      <c r="J118" s="96"/>
      <c r="K118" s="95"/>
    </row>
    <row r="119" spans="1:11" s="18" customFormat="1" ht="14.25" customHeight="1" thickBot="1">
      <c r="A119" s="54">
        <v>3119</v>
      </c>
      <c r="B119" s="41">
        <v>5175</v>
      </c>
      <c r="C119" s="41" t="s">
        <v>55</v>
      </c>
      <c r="D119" s="41">
        <v>105</v>
      </c>
      <c r="E119" s="41"/>
      <c r="F119" s="28" t="s">
        <v>117</v>
      </c>
      <c r="G119" s="41"/>
      <c r="H119" s="41"/>
      <c r="I119" s="66">
        <v>68</v>
      </c>
      <c r="J119" s="96"/>
      <c r="K119" s="95"/>
    </row>
    <row r="120" spans="1:11" s="18" customFormat="1" ht="14.25" customHeight="1" thickBot="1">
      <c r="A120" s="51">
        <v>3119</v>
      </c>
      <c r="B120" s="52"/>
      <c r="C120" s="55" t="s">
        <v>93</v>
      </c>
      <c r="D120" s="52"/>
      <c r="E120" s="52"/>
      <c r="F120" s="53" t="s">
        <v>41</v>
      </c>
      <c r="G120" s="52"/>
      <c r="H120" s="52"/>
      <c r="I120" s="58">
        <f>SUM(I105:I119)</f>
        <v>3673.3579</v>
      </c>
      <c r="J120" s="58">
        <f>SUM(J105:J119)</f>
        <v>0</v>
      </c>
      <c r="K120" s="69">
        <f>SUM(I120:J120)</f>
        <v>3673.3579</v>
      </c>
    </row>
    <row r="121" spans="1:11" s="18" customFormat="1" ht="14.25" customHeight="1">
      <c r="A121" s="40">
        <v>3319</v>
      </c>
      <c r="B121" s="41">
        <v>5021</v>
      </c>
      <c r="C121" s="19" t="s">
        <v>104</v>
      </c>
      <c r="D121" s="41">
        <v>107</v>
      </c>
      <c r="E121" s="41"/>
      <c r="F121" s="19" t="s">
        <v>36</v>
      </c>
      <c r="G121" s="41"/>
      <c r="H121" s="41"/>
      <c r="I121" s="65">
        <v>77</v>
      </c>
      <c r="J121" s="90"/>
      <c r="K121" s="133"/>
    </row>
    <row r="122" spans="1:11" s="18" customFormat="1" ht="14.25" customHeight="1">
      <c r="A122" s="40">
        <v>3319</v>
      </c>
      <c r="B122" s="41">
        <v>5137</v>
      </c>
      <c r="C122" s="19" t="s">
        <v>88</v>
      </c>
      <c r="D122" s="41">
        <v>107</v>
      </c>
      <c r="E122" s="41"/>
      <c r="F122" s="19" t="s">
        <v>36</v>
      </c>
      <c r="G122" s="41"/>
      <c r="H122" s="41"/>
      <c r="I122" s="65">
        <v>86.1</v>
      </c>
      <c r="J122" s="20"/>
      <c r="K122" s="95"/>
    </row>
    <row r="123" spans="1:11" s="18" customFormat="1" ht="14.25" customHeight="1">
      <c r="A123" s="40">
        <v>3319</v>
      </c>
      <c r="B123" s="41">
        <v>5164</v>
      </c>
      <c r="C123" s="19" t="s">
        <v>59</v>
      </c>
      <c r="D123" s="41">
        <v>107</v>
      </c>
      <c r="E123" s="41"/>
      <c r="F123" s="19" t="s">
        <v>36</v>
      </c>
      <c r="G123" s="41"/>
      <c r="H123" s="41"/>
      <c r="I123" s="65">
        <v>31.8</v>
      </c>
      <c r="J123" s="20"/>
      <c r="K123" s="95"/>
    </row>
    <row r="124" spans="1:11" s="18" customFormat="1" ht="14.25" customHeight="1">
      <c r="A124" s="40">
        <v>3319</v>
      </c>
      <c r="B124" s="41">
        <v>5169</v>
      </c>
      <c r="C124" s="19" t="s">
        <v>90</v>
      </c>
      <c r="D124" s="41">
        <v>107</v>
      </c>
      <c r="E124" s="41"/>
      <c r="F124" s="19" t="s">
        <v>36</v>
      </c>
      <c r="G124" s="41"/>
      <c r="H124" s="41"/>
      <c r="I124" s="65">
        <v>72.3</v>
      </c>
      <c r="J124" s="20"/>
      <c r="K124" s="95"/>
    </row>
    <row r="125" spans="1:11" s="18" customFormat="1" ht="14.25" customHeight="1">
      <c r="A125" s="40">
        <v>3319</v>
      </c>
      <c r="B125" s="41">
        <v>5175</v>
      </c>
      <c r="C125" s="19" t="s">
        <v>55</v>
      </c>
      <c r="D125" s="41">
        <v>107</v>
      </c>
      <c r="E125" s="41"/>
      <c r="F125" s="19" t="s">
        <v>36</v>
      </c>
      <c r="G125" s="41"/>
      <c r="H125" s="41"/>
      <c r="I125" s="65">
        <v>38.2</v>
      </c>
      <c r="J125" s="20"/>
      <c r="K125" s="95"/>
    </row>
    <row r="126" spans="1:11" s="18" customFormat="1" ht="14.25" customHeight="1">
      <c r="A126" s="40">
        <v>3319</v>
      </c>
      <c r="B126" s="41">
        <v>6122</v>
      </c>
      <c r="C126" s="19" t="s">
        <v>58</v>
      </c>
      <c r="D126" s="41">
        <v>107</v>
      </c>
      <c r="E126" s="41"/>
      <c r="F126" s="19" t="s">
        <v>36</v>
      </c>
      <c r="G126" s="41"/>
      <c r="H126" s="41"/>
      <c r="I126" s="65">
        <v>540.7</v>
      </c>
      <c r="J126" s="20"/>
      <c r="K126" s="95"/>
    </row>
    <row r="127" spans="1:11" s="18" customFormat="1" ht="14.25" customHeight="1" thickBot="1">
      <c r="A127" s="40">
        <v>3319</v>
      </c>
      <c r="B127" s="41">
        <v>5139</v>
      </c>
      <c r="C127" s="19" t="s">
        <v>56</v>
      </c>
      <c r="D127" s="41">
        <v>107</v>
      </c>
      <c r="E127" s="41"/>
      <c r="F127" s="19" t="s">
        <v>36</v>
      </c>
      <c r="G127" s="41"/>
      <c r="H127" s="56"/>
      <c r="I127" s="66">
        <v>49.9</v>
      </c>
      <c r="J127" s="20"/>
      <c r="K127" s="95"/>
    </row>
    <row r="128" spans="1:11" s="18" customFormat="1" ht="14.25" customHeight="1">
      <c r="A128" s="134">
        <v>3319</v>
      </c>
      <c r="B128" s="50">
        <v>5021</v>
      </c>
      <c r="C128" s="26" t="s">
        <v>104</v>
      </c>
      <c r="D128" s="50">
        <v>108</v>
      </c>
      <c r="E128" s="50"/>
      <c r="F128" s="26" t="s">
        <v>126</v>
      </c>
      <c r="G128" s="50"/>
      <c r="H128" s="50"/>
      <c r="I128" s="70">
        <v>30</v>
      </c>
      <c r="J128" s="135"/>
      <c r="K128" s="129"/>
    </row>
    <row r="129" spans="1:11" s="18" customFormat="1" ht="14.25" customHeight="1">
      <c r="A129" s="40">
        <v>3319</v>
      </c>
      <c r="B129" s="19">
        <v>5041</v>
      </c>
      <c r="C129" s="19" t="s">
        <v>122</v>
      </c>
      <c r="D129" s="41">
        <v>108</v>
      </c>
      <c r="E129" s="41"/>
      <c r="F129" s="19" t="s">
        <v>126</v>
      </c>
      <c r="G129" s="41"/>
      <c r="H129" s="41"/>
      <c r="I129" s="65">
        <v>10</v>
      </c>
      <c r="J129" s="127"/>
      <c r="K129" s="95"/>
    </row>
    <row r="130" spans="1:11" s="18" customFormat="1" ht="14.25" customHeight="1">
      <c r="A130" s="40">
        <v>3319</v>
      </c>
      <c r="B130" s="19">
        <v>5137</v>
      </c>
      <c r="C130" s="19" t="s">
        <v>88</v>
      </c>
      <c r="D130" s="41">
        <v>108</v>
      </c>
      <c r="E130" s="41"/>
      <c r="F130" s="19" t="s">
        <v>126</v>
      </c>
      <c r="G130" s="41"/>
      <c r="H130" s="56"/>
      <c r="I130" s="66">
        <v>66</v>
      </c>
      <c r="J130" s="127"/>
      <c r="K130" s="95"/>
    </row>
    <row r="131" spans="1:11" s="18" customFormat="1" ht="14.25" customHeight="1" thickBot="1">
      <c r="A131" s="40">
        <v>3319</v>
      </c>
      <c r="B131" s="48">
        <v>5164</v>
      </c>
      <c r="C131" s="48" t="s">
        <v>59</v>
      </c>
      <c r="D131" s="41">
        <v>108</v>
      </c>
      <c r="E131" s="41"/>
      <c r="F131" s="41" t="s">
        <v>126</v>
      </c>
      <c r="G131" s="41"/>
      <c r="H131" s="56"/>
      <c r="I131" s="66">
        <v>200</v>
      </c>
      <c r="J131" s="136"/>
      <c r="K131" s="137"/>
    </row>
    <row r="132" spans="1:11" s="18" customFormat="1" ht="14.25" customHeight="1">
      <c r="A132" s="139">
        <v>3319</v>
      </c>
      <c r="B132" s="140">
        <v>5021</v>
      </c>
      <c r="C132" s="140" t="s">
        <v>104</v>
      </c>
      <c r="D132" s="140">
        <v>200</v>
      </c>
      <c r="E132" s="140"/>
      <c r="F132" s="140" t="s">
        <v>112</v>
      </c>
      <c r="G132" s="140"/>
      <c r="H132" s="140"/>
      <c r="I132" s="141">
        <v>0</v>
      </c>
      <c r="J132" s="141">
        <v>80</v>
      </c>
      <c r="K132" s="142">
        <f aca="true" t="shared" si="1" ref="K132:K138">SUM(I132:J132)</f>
        <v>80</v>
      </c>
    </row>
    <row r="133" spans="1:11" s="18" customFormat="1" ht="14.25" customHeight="1">
      <c r="A133" s="143">
        <v>3319</v>
      </c>
      <c r="B133" s="147">
        <v>5137</v>
      </c>
      <c r="C133" s="147" t="s">
        <v>88</v>
      </c>
      <c r="D133" s="144">
        <v>200</v>
      </c>
      <c r="E133" s="144"/>
      <c r="F133" s="144" t="s">
        <v>112</v>
      </c>
      <c r="G133" s="144"/>
      <c r="H133" s="144"/>
      <c r="I133" s="145">
        <v>0</v>
      </c>
      <c r="J133" s="145">
        <v>9</v>
      </c>
      <c r="K133" s="146">
        <f t="shared" si="1"/>
        <v>9</v>
      </c>
    </row>
    <row r="134" spans="1:11" s="18" customFormat="1" ht="14.25" customHeight="1">
      <c r="A134" s="143">
        <v>3319</v>
      </c>
      <c r="B134" s="147">
        <v>5139</v>
      </c>
      <c r="C134" s="147" t="s">
        <v>56</v>
      </c>
      <c r="D134" s="147">
        <v>200</v>
      </c>
      <c r="E134" s="147"/>
      <c r="F134" s="147" t="s">
        <v>112</v>
      </c>
      <c r="G134" s="147"/>
      <c r="H134" s="147"/>
      <c r="I134" s="148">
        <v>0</v>
      </c>
      <c r="J134" s="148">
        <v>10</v>
      </c>
      <c r="K134" s="112">
        <f t="shared" si="1"/>
        <v>10</v>
      </c>
    </row>
    <row r="135" spans="1:11" s="18" customFormat="1" ht="14.25" customHeight="1">
      <c r="A135" s="143">
        <v>3319</v>
      </c>
      <c r="B135" s="147">
        <v>5164</v>
      </c>
      <c r="C135" s="147" t="s">
        <v>59</v>
      </c>
      <c r="D135" s="147">
        <v>200</v>
      </c>
      <c r="E135" s="147"/>
      <c r="F135" s="147" t="s">
        <v>112</v>
      </c>
      <c r="G135" s="147"/>
      <c r="H135" s="147"/>
      <c r="I135" s="148">
        <v>0</v>
      </c>
      <c r="J135" s="148">
        <v>116</v>
      </c>
      <c r="K135" s="112">
        <f t="shared" si="1"/>
        <v>116</v>
      </c>
    </row>
    <row r="136" spans="1:11" s="18" customFormat="1" ht="14.25" customHeight="1">
      <c r="A136" s="24">
        <v>3319</v>
      </c>
      <c r="B136" s="19">
        <v>5169</v>
      </c>
      <c r="C136" s="147" t="s">
        <v>53</v>
      </c>
      <c r="D136" s="19">
        <v>200</v>
      </c>
      <c r="E136" s="19"/>
      <c r="F136" s="19" t="s">
        <v>112</v>
      </c>
      <c r="G136" s="147"/>
      <c r="H136" s="147"/>
      <c r="I136" s="148">
        <v>300</v>
      </c>
      <c r="J136" s="148">
        <v>-220</v>
      </c>
      <c r="K136" s="112">
        <f t="shared" si="1"/>
        <v>80</v>
      </c>
    </row>
    <row r="137" spans="1:11" s="18" customFormat="1" ht="14.25" customHeight="1" thickBot="1">
      <c r="A137" s="149">
        <v>3319</v>
      </c>
      <c r="B137" s="150">
        <v>5175</v>
      </c>
      <c r="C137" s="150" t="s">
        <v>55</v>
      </c>
      <c r="D137" s="150">
        <v>200</v>
      </c>
      <c r="E137" s="150"/>
      <c r="F137" s="150" t="s">
        <v>112</v>
      </c>
      <c r="G137" s="150"/>
      <c r="H137" s="150"/>
      <c r="I137" s="151">
        <v>0</v>
      </c>
      <c r="J137" s="151">
        <v>5</v>
      </c>
      <c r="K137" s="152">
        <f t="shared" si="1"/>
        <v>5</v>
      </c>
    </row>
    <row r="138" spans="1:11" ht="14.25" customHeight="1" thickBot="1">
      <c r="A138" s="122">
        <v>3319</v>
      </c>
      <c r="B138" s="123"/>
      <c r="C138" s="124" t="s">
        <v>42</v>
      </c>
      <c r="D138" s="123"/>
      <c r="E138" s="123"/>
      <c r="F138" s="124" t="s">
        <v>41</v>
      </c>
      <c r="G138" s="123"/>
      <c r="H138" s="123"/>
      <c r="I138" s="138">
        <f>SUM(I121:I137)</f>
        <v>1502</v>
      </c>
      <c r="J138" s="138">
        <f>SUM(J121:J137)</f>
        <v>0</v>
      </c>
      <c r="K138" s="126">
        <f t="shared" si="1"/>
        <v>1502</v>
      </c>
    </row>
    <row r="139" spans="1:11" ht="14.25" customHeight="1">
      <c r="A139" s="31">
        <v>3419</v>
      </c>
      <c r="B139" s="28">
        <v>5164</v>
      </c>
      <c r="C139" s="28" t="s">
        <v>59</v>
      </c>
      <c r="D139" s="28">
        <v>100</v>
      </c>
      <c r="E139" s="28"/>
      <c r="F139" s="28" t="s">
        <v>27</v>
      </c>
      <c r="G139" s="28"/>
      <c r="H139" s="28"/>
      <c r="I139" s="67">
        <v>2</v>
      </c>
      <c r="J139" s="59"/>
      <c r="K139" s="72"/>
    </row>
    <row r="140" spans="1:11" s="18" customFormat="1" ht="14.25" customHeight="1">
      <c r="A140" s="24">
        <v>3419</v>
      </c>
      <c r="B140" s="19">
        <v>5169</v>
      </c>
      <c r="C140" s="19" t="s">
        <v>53</v>
      </c>
      <c r="D140" s="19">
        <v>100</v>
      </c>
      <c r="E140" s="19"/>
      <c r="F140" s="19" t="s">
        <v>27</v>
      </c>
      <c r="G140" s="19"/>
      <c r="H140" s="19"/>
      <c r="I140" s="65">
        <v>2</v>
      </c>
      <c r="J140" s="59"/>
      <c r="K140" s="72"/>
    </row>
    <row r="141" spans="1:11" s="18" customFormat="1" ht="14.25" customHeight="1">
      <c r="A141" s="24">
        <v>3419</v>
      </c>
      <c r="B141" s="19">
        <v>5169</v>
      </c>
      <c r="C141" s="19" t="s">
        <v>60</v>
      </c>
      <c r="D141" s="19">
        <v>100</v>
      </c>
      <c r="E141" s="19"/>
      <c r="F141" s="19" t="s">
        <v>27</v>
      </c>
      <c r="G141" s="19"/>
      <c r="H141" s="19"/>
      <c r="I141" s="65">
        <v>4</v>
      </c>
      <c r="J141" s="59"/>
      <c r="K141" s="72"/>
    </row>
    <row r="142" spans="1:11" s="18" customFormat="1" ht="14.25" customHeight="1" thickBot="1">
      <c r="A142" s="24">
        <v>3419</v>
      </c>
      <c r="B142" s="19">
        <v>5194</v>
      </c>
      <c r="C142" s="19" t="s">
        <v>61</v>
      </c>
      <c r="D142" s="19">
        <v>100</v>
      </c>
      <c r="E142" s="19"/>
      <c r="F142" s="19" t="s">
        <v>27</v>
      </c>
      <c r="G142" s="19"/>
      <c r="H142" s="19"/>
      <c r="I142" s="65">
        <v>2</v>
      </c>
      <c r="J142" s="59"/>
      <c r="K142" s="72"/>
    </row>
    <row r="143" spans="1:11" s="18" customFormat="1" ht="14.25" customHeight="1" thickBot="1">
      <c r="A143" s="51">
        <v>3419</v>
      </c>
      <c r="B143" s="52"/>
      <c r="C143" s="55" t="s">
        <v>43</v>
      </c>
      <c r="D143" s="52"/>
      <c r="E143" s="52"/>
      <c r="F143" s="53" t="s">
        <v>41</v>
      </c>
      <c r="G143" s="52"/>
      <c r="H143" s="52"/>
      <c r="I143" s="58">
        <f>SUM(I139:I142)</f>
        <v>10</v>
      </c>
      <c r="J143" s="58">
        <f>SUM(J139:J142)</f>
        <v>0</v>
      </c>
      <c r="K143" s="69">
        <f>SUM(I143:J143)</f>
        <v>10</v>
      </c>
    </row>
    <row r="144" spans="1:11" ht="14.25" customHeight="1" thickBot="1">
      <c r="A144" s="54">
        <v>3513</v>
      </c>
      <c r="B144" s="48">
        <v>5321</v>
      </c>
      <c r="C144" s="48" t="s">
        <v>62</v>
      </c>
      <c r="D144" s="48">
        <v>100</v>
      </c>
      <c r="E144" s="48"/>
      <c r="F144" s="48" t="s">
        <v>80</v>
      </c>
      <c r="G144" s="48"/>
      <c r="H144" s="48"/>
      <c r="I144" s="68">
        <v>20</v>
      </c>
      <c r="J144" s="19"/>
      <c r="K144" s="73"/>
    </row>
    <row r="145" spans="1:11" s="18" customFormat="1" ht="14.25" customHeight="1" thickBot="1">
      <c r="A145" s="51">
        <v>3513</v>
      </c>
      <c r="B145" s="52"/>
      <c r="C145" s="55" t="s">
        <v>52</v>
      </c>
      <c r="D145" s="52"/>
      <c r="E145" s="52"/>
      <c r="F145" s="53" t="s">
        <v>41</v>
      </c>
      <c r="G145" s="52"/>
      <c r="H145" s="52"/>
      <c r="I145" s="58">
        <f>SUM(I144)</f>
        <v>20</v>
      </c>
      <c r="J145" s="58">
        <f>SUM(J144:J144)</f>
        <v>0</v>
      </c>
      <c r="K145" s="69">
        <f>SUM(I145:J145)</f>
        <v>20</v>
      </c>
    </row>
    <row r="146" spans="1:11" s="18" customFormat="1" ht="14.25" customHeight="1">
      <c r="A146" s="24">
        <v>3639</v>
      </c>
      <c r="B146" s="19">
        <v>5021</v>
      </c>
      <c r="C146" s="19" t="s">
        <v>104</v>
      </c>
      <c r="D146" s="19">
        <v>100</v>
      </c>
      <c r="E146" s="19"/>
      <c r="F146" s="19" t="s">
        <v>110</v>
      </c>
      <c r="G146" s="19"/>
      <c r="H146" s="19"/>
      <c r="I146" s="65">
        <v>87</v>
      </c>
      <c r="J146" s="19"/>
      <c r="K146" s="73"/>
    </row>
    <row r="147" spans="1:11" s="18" customFormat="1" ht="14.25" customHeight="1">
      <c r="A147" s="24">
        <v>3639</v>
      </c>
      <c r="B147" s="19">
        <v>5038</v>
      </c>
      <c r="C147" s="147" t="s">
        <v>63</v>
      </c>
      <c r="D147" s="19">
        <v>104</v>
      </c>
      <c r="E147" s="19"/>
      <c r="F147" s="19" t="s">
        <v>26</v>
      </c>
      <c r="G147" s="19"/>
      <c r="H147" s="19"/>
      <c r="I147" s="168">
        <f>PRODUCT(I164,0.0042)</f>
        <v>3.2676</v>
      </c>
      <c r="J147" s="111">
        <v>2.5</v>
      </c>
      <c r="K147" s="112">
        <f>SUM(I147:J147)</f>
        <v>5.7676</v>
      </c>
    </row>
    <row r="148" spans="1:11" s="18" customFormat="1" ht="14.25" customHeight="1">
      <c r="A148" s="24">
        <v>3639</v>
      </c>
      <c r="B148" s="19">
        <v>5164</v>
      </c>
      <c r="C148" s="19" t="s">
        <v>65</v>
      </c>
      <c r="D148" s="19">
        <v>104</v>
      </c>
      <c r="E148" s="19"/>
      <c r="F148" s="19" t="s">
        <v>26</v>
      </c>
      <c r="G148" s="19"/>
      <c r="H148" s="19"/>
      <c r="I148" s="65">
        <v>10</v>
      </c>
      <c r="J148" s="19"/>
      <c r="K148" s="73"/>
    </row>
    <row r="149" spans="1:11" s="18" customFormat="1" ht="14.25" customHeight="1">
      <c r="A149" s="40">
        <v>3639</v>
      </c>
      <c r="B149" s="41">
        <v>5166</v>
      </c>
      <c r="C149" s="41" t="s">
        <v>66</v>
      </c>
      <c r="D149" s="41">
        <v>104</v>
      </c>
      <c r="E149" s="41"/>
      <c r="F149" s="41" t="s">
        <v>26</v>
      </c>
      <c r="G149" s="41"/>
      <c r="H149" s="41"/>
      <c r="I149" s="66">
        <v>88</v>
      </c>
      <c r="J149" s="19"/>
      <c r="K149" s="73"/>
    </row>
    <row r="150" spans="1:11" ht="14.25" customHeight="1">
      <c r="A150" s="24">
        <v>3639</v>
      </c>
      <c r="B150" s="19">
        <v>5173</v>
      </c>
      <c r="C150" s="19" t="s">
        <v>70</v>
      </c>
      <c r="D150" s="19">
        <v>104</v>
      </c>
      <c r="E150" s="19"/>
      <c r="F150" s="19" t="s">
        <v>26</v>
      </c>
      <c r="G150" s="19"/>
      <c r="H150" s="19"/>
      <c r="I150" s="65">
        <v>12</v>
      </c>
      <c r="J150" s="19"/>
      <c r="K150" s="73"/>
    </row>
    <row r="151" spans="1:11" s="18" customFormat="1" ht="14.25" customHeight="1">
      <c r="A151" s="24">
        <v>3639</v>
      </c>
      <c r="B151" s="19">
        <v>5192</v>
      </c>
      <c r="C151" s="19" t="s">
        <v>71</v>
      </c>
      <c r="D151" s="19">
        <v>104</v>
      </c>
      <c r="E151" s="19"/>
      <c r="F151" s="19" t="s">
        <v>85</v>
      </c>
      <c r="G151" s="19"/>
      <c r="H151" s="19"/>
      <c r="I151" s="65">
        <v>10</v>
      </c>
      <c r="J151" s="19"/>
      <c r="K151" s="73"/>
    </row>
    <row r="152" spans="1:11" ht="14.25" customHeight="1">
      <c r="A152" s="24">
        <v>3639</v>
      </c>
      <c r="B152" s="19">
        <v>5169</v>
      </c>
      <c r="C152" s="48" t="s">
        <v>90</v>
      </c>
      <c r="D152" s="19">
        <v>100</v>
      </c>
      <c r="E152" s="19"/>
      <c r="F152" s="19" t="s">
        <v>25</v>
      </c>
      <c r="G152" s="19"/>
      <c r="H152" s="19"/>
      <c r="I152" s="65">
        <v>5</v>
      </c>
      <c r="J152" s="19"/>
      <c r="K152" s="73"/>
    </row>
    <row r="153" spans="1:11" ht="14.25" customHeight="1">
      <c r="A153" s="24">
        <v>3639</v>
      </c>
      <c r="B153" s="19">
        <v>5139</v>
      </c>
      <c r="C153" s="147" t="s">
        <v>56</v>
      </c>
      <c r="D153" s="19">
        <v>100</v>
      </c>
      <c r="E153" s="19"/>
      <c r="F153" s="19" t="s">
        <v>28</v>
      </c>
      <c r="G153" s="19"/>
      <c r="H153" s="19"/>
      <c r="I153" s="168">
        <v>2</v>
      </c>
      <c r="J153" s="159">
        <v>2</v>
      </c>
      <c r="K153" s="169">
        <f>SUM(I153:J153)</f>
        <v>4</v>
      </c>
    </row>
    <row r="154" spans="1:11" ht="14.25" customHeight="1">
      <c r="A154" s="24">
        <v>3639</v>
      </c>
      <c r="B154" s="19">
        <v>5161</v>
      </c>
      <c r="C154" s="19" t="s">
        <v>64</v>
      </c>
      <c r="D154" s="19">
        <v>100</v>
      </c>
      <c r="E154" s="19"/>
      <c r="F154" s="19" t="s">
        <v>89</v>
      </c>
      <c r="G154" s="19"/>
      <c r="H154" s="19"/>
      <c r="I154" s="65">
        <v>4</v>
      </c>
      <c r="J154" s="19"/>
      <c r="K154" s="73"/>
    </row>
    <row r="155" spans="1:11" ht="14.25" customHeight="1">
      <c r="A155" s="24">
        <v>3639</v>
      </c>
      <c r="B155" s="19">
        <v>5168</v>
      </c>
      <c r="C155" s="19" t="s">
        <v>68</v>
      </c>
      <c r="D155" s="19">
        <v>100</v>
      </c>
      <c r="E155" s="19"/>
      <c r="F155" s="19" t="s">
        <v>50</v>
      </c>
      <c r="G155" s="19"/>
      <c r="H155" s="19"/>
      <c r="I155" s="65">
        <v>10</v>
      </c>
      <c r="J155" s="19"/>
      <c r="K155" s="73"/>
    </row>
    <row r="156" spans="1:11" ht="14.25" customHeight="1">
      <c r="A156" s="24">
        <v>3639</v>
      </c>
      <c r="B156" s="19">
        <v>5168</v>
      </c>
      <c r="C156" s="19" t="s">
        <v>68</v>
      </c>
      <c r="D156" s="19">
        <v>100</v>
      </c>
      <c r="E156" s="19"/>
      <c r="F156" s="19" t="s">
        <v>49</v>
      </c>
      <c r="G156" s="19"/>
      <c r="H156" s="19"/>
      <c r="I156" s="65">
        <v>10</v>
      </c>
      <c r="J156" s="19"/>
      <c r="K156" s="73"/>
    </row>
    <row r="157" spans="1:11" ht="14.25" customHeight="1">
      <c r="A157" s="40">
        <v>3639</v>
      </c>
      <c r="B157" s="41">
        <v>5169</v>
      </c>
      <c r="C157" s="48" t="s">
        <v>69</v>
      </c>
      <c r="D157" s="19">
        <v>100</v>
      </c>
      <c r="E157" s="41"/>
      <c r="F157" s="41" t="s">
        <v>46</v>
      </c>
      <c r="G157" s="41"/>
      <c r="H157" s="41"/>
      <c r="I157" s="66">
        <v>2</v>
      </c>
      <c r="J157" s="19"/>
      <c r="K157" s="73"/>
    </row>
    <row r="158" spans="1:11" ht="14.25" customHeight="1">
      <c r="A158" s="24">
        <v>3639</v>
      </c>
      <c r="B158" s="19">
        <v>5169</v>
      </c>
      <c r="C158" s="19" t="s">
        <v>69</v>
      </c>
      <c r="D158" s="19">
        <v>100</v>
      </c>
      <c r="E158" s="19"/>
      <c r="F158" s="19" t="s">
        <v>34</v>
      </c>
      <c r="G158" s="19"/>
      <c r="H158" s="19"/>
      <c r="I158" s="65">
        <v>2</v>
      </c>
      <c r="J158" s="19"/>
      <c r="K158" s="73"/>
    </row>
    <row r="159" spans="1:11" ht="12">
      <c r="A159" s="24">
        <v>3639</v>
      </c>
      <c r="B159" s="19">
        <v>5169</v>
      </c>
      <c r="C159" s="19" t="s">
        <v>69</v>
      </c>
      <c r="D159" s="19">
        <v>100</v>
      </c>
      <c r="E159" s="19"/>
      <c r="F159" s="19" t="s">
        <v>94</v>
      </c>
      <c r="G159" s="19"/>
      <c r="H159" s="19"/>
      <c r="I159" s="65">
        <v>10</v>
      </c>
      <c r="J159" s="19"/>
      <c r="K159" s="73"/>
    </row>
    <row r="160" spans="1:11" ht="12">
      <c r="A160" s="24">
        <v>3639</v>
      </c>
      <c r="B160" s="19">
        <v>5175</v>
      </c>
      <c r="C160" s="147" t="s">
        <v>55</v>
      </c>
      <c r="D160" s="19">
        <v>100</v>
      </c>
      <c r="E160" s="19"/>
      <c r="F160" s="19" t="s">
        <v>21</v>
      </c>
      <c r="G160" s="19"/>
      <c r="H160" s="19"/>
      <c r="I160" s="168">
        <v>20</v>
      </c>
      <c r="J160" s="159">
        <v>-4.5</v>
      </c>
      <c r="K160" s="169">
        <f>SUM(I160:J160)</f>
        <v>15.5</v>
      </c>
    </row>
    <row r="161" spans="1:11" ht="12">
      <c r="A161" s="54">
        <v>3639</v>
      </c>
      <c r="B161" s="48">
        <v>5179</v>
      </c>
      <c r="C161" s="48" t="s">
        <v>72</v>
      </c>
      <c r="D161" s="48">
        <v>100</v>
      </c>
      <c r="E161" s="48"/>
      <c r="F161" s="48" t="s">
        <v>45</v>
      </c>
      <c r="G161" s="48"/>
      <c r="H161" s="48"/>
      <c r="I161" s="68">
        <v>25</v>
      </c>
      <c r="J161" s="59"/>
      <c r="K161" s="72"/>
    </row>
    <row r="162" spans="1:11" ht="12.75" thickBot="1">
      <c r="A162" s="40">
        <v>3639</v>
      </c>
      <c r="B162" s="41">
        <v>5163</v>
      </c>
      <c r="C162" s="41" t="s">
        <v>57</v>
      </c>
      <c r="D162" s="41">
        <v>100</v>
      </c>
      <c r="E162" s="41"/>
      <c r="F162" s="153" t="s">
        <v>127</v>
      </c>
      <c r="G162" s="41"/>
      <c r="H162" s="41"/>
      <c r="I162" s="66">
        <v>12.5</v>
      </c>
      <c r="J162" s="20"/>
      <c r="K162" s="95"/>
    </row>
    <row r="163" spans="1:11" ht="14.25" customHeight="1" thickBot="1">
      <c r="A163" s="51">
        <v>3639</v>
      </c>
      <c r="B163" s="52"/>
      <c r="C163" s="55" t="s">
        <v>78</v>
      </c>
      <c r="D163" s="52"/>
      <c r="E163" s="52"/>
      <c r="F163" s="53" t="s">
        <v>41</v>
      </c>
      <c r="G163" s="52"/>
      <c r="H163" s="52"/>
      <c r="I163" s="58">
        <f>SUM(I146:I162)</f>
        <v>312.7676</v>
      </c>
      <c r="J163" s="58">
        <f>SUM(J146:J162)</f>
        <v>0</v>
      </c>
      <c r="K163" s="69">
        <f>SUM(I163:J163)</f>
        <v>312.7676</v>
      </c>
    </row>
    <row r="164" spans="1:11" ht="14.25" customHeight="1">
      <c r="A164" s="31">
        <v>3900</v>
      </c>
      <c r="B164" s="28">
        <v>5011</v>
      </c>
      <c r="C164" s="28" t="s">
        <v>73</v>
      </c>
      <c r="D164" s="28">
        <v>104</v>
      </c>
      <c r="E164" s="28"/>
      <c r="F164" s="28" t="s">
        <v>26</v>
      </c>
      <c r="G164" s="28"/>
      <c r="H164" s="28"/>
      <c r="I164" s="67">
        <v>778</v>
      </c>
      <c r="J164" s="19"/>
      <c r="K164" s="73"/>
    </row>
    <row r="165" spans="1:11" ht="14.25" customHeight="1">
      <c r="A165" s="24">
        <v>3900</v>
      </c>
      <c r="B165" s="19">
        <v>5031</v>
      </c>
      <c r="C165" s="19" t="s">
        <v>74</v>
      </c>
      <c r="D165" s="19">
        <v>104</v>
      </c>
      <c r="E165" s="19"/>
      <c r="F165" s="19" t="s">
        <v>26</v>
      </c>
      <c r="G165" s="19"/>
      <c r="H165" s="19"/>
      <c r="I165" s="65">
        <v>195</v>
      </c>
      <c r="J165" s="19"/>
      <c r="K165" s="73"/>
    </row>
    <row r="166" spans="1:11" ht="14.25" customHeight="1">
      <c r="A166" s="24">
        <v>3900</v>
      </c>
      <c r="B166" s="19">
        <v>5032</v>
      </c>
      <c r="C166" s="19" t="s">
        <v>75</v>
      </c>
      <c r="D166" s="19">
        <v>104</v>
      </c>
      <c r="E166" s="19"/>
      <c r="F166" s="19" t="s">
        <v>26</v>
      </c>
      <c r="G166" s="19"/>
      <c r="H166" s="19"/>
      <c r="I166" s="65">
        <v>70</v>
      </c>
      <c r="J166" s="19"/>
      <c r="K166" s="73"/>
    </row>
    <row r="167" spans="1:11" ht="14.25" customHeight="1" thickBot="1">
      <c r="A167" s="40">
        <v>3900</v>
      </c>
      <c r="B167" s="41">
        <v>5424</v>
      </c>
      <c r="C167" s="41" t="s">
        <v>76</v>
      </c>
      <c r="D167" s="41">
        <v>104</v>
      </c>
      <c r="E167" s="41"/>
      <c r="F167" s="41" t="s">
        <v>26</v>
      </c>
      <c r="G167" s="41"/>
      <c r="H167" s="41"/>
      <c r="I167" s="66">
        <v>10</v>
      </c>
      <c r="J167" s="41"/>
      <c r="K167" s="76"/>
    </row>
    <row r="168" spans="1:11" ht="14.25" customHeight="1">
      <c r="A168" s="175">
        <v>3900</v>
      </c>
      <c r="B168" s="140">
        <v>5139</v>
      </c>
      <c r="C168" s="140" t="s">
        <v>56</v>
      </c>
      <c r="D168" s="176">
        <v>112</v>
      </c>
      <c r="E168" s="177"/>
      <c r="F168" s="140" t="s">
        <v>132</v>
      </c>
      <c r="G168" s="140"/>
      <c r="H168" s="140"/>
      <c r="I168" s="141">
        <v>0</v>
      </c>
      <c r="J168" s="141">
        <v>102</v>
      </c>
      <c r="K168" s="142">
        <f aca="true" t="shared" si="2" ref="K168:K173">SUM(I168:J168)</f>
        <v>102</v>
      </c>
    </row>
    <row r="169" spans="1:11" ht="14.25" customHeight="1">
      <c r="A169" s="102">
        <v>3900</v>
      </c>
      <c r="B169" s="147">
        <v>5164</v>
      </c>
      <c r="C169" s="147" t="s">
        <v>59</v>
      </c>
      <c r="D169" s="167">
        <v>112</v>
      </c>
      <c r="E169" s="111"/>
      <c r="F169" s="147" t="s">
        <v>132</v>
      </c>
      <c r="G169" s="147"/>
      <c r="H169" s="147"/>
      <c r="I169" s="148">
        <v>0</v>
      </c>
      <c r="J169" s="148">
        <v>9</v>
      </c>
      <c r="K169" s="112">
        <f t="shared" si="2"/>
        <v>9</v>
      </c>
    </row>
    <row r="170" spans="1:11" ht="14.25" customHeight="1">
      <c r="A170" s="102">
        <v>3900</v>
      </c>
      <c r="B170" s="147">
        <v>5167</v>
      </c>
      <c r="C170" s="101" t="s">
        <v>67</v>
      </c>
      <c r="D170" s="167">
        <v>112</v>
      </c>
      <c r="E170" s="111"/>
      <c r="F170" s="147" t="s">
        <v>132</v>
      </c>
      <c r="G170" s="147"/>
      <c r="H170" s="147"/>
      <c r="I170" s="148">
        <v>0</v>
      </c>
      <c r="J170" s="148">
        <v>40</v>
      </c>
      <c r="K170" s="112">
        <f t="shared" si="2"/>
        <v>40</v>
      </c>
    </row>
    <row r="171" spans="1:11" ht="14.25" customHeight="1">
      <c r="A171" s="102">
        <v>3900</v>
      </c>
      <c r="B171" s="147">
        <v>5169</v>
      </c>
      <c r="C171" s="147" t="s">
        <v>53</v>
      </c>
      <c r="D171" s="167">
        <v>112</v>
      </c>
      <c r="E171" s="147"/>
      <c r="F171" s="147" t="s">
        <v>132</v>
      </c>
      <c r="G171" s="147"/>
      <c r="H171" s="147"/>
      <c r="I171" s="148">
        <v>0</v>
      </c>
      <c r="J171" s="170">
        <v>65.2</v>
      </c>
      <c r="K171" s="112">
        <f t="shared" si="2"/>
        <v>65.2</v>
      </c>
    </row>
    <row r="172" spans="1:11" ht="14.25" customHeight="1" thickBot="1">
      <c r="A172" s="149">
        <v>3900</v>
      </c>
      <c r="B172" s="178">
        <v>5175</v>
      </c>
      <c r="C172" s="178" t="s">
        <v>55</v>
      </c>
      <c r="D172" s="179">
        <v>112</v>
      </c>
      <c r="E172" s="178"/>
      <c r="F172" s="150" t="s">
        <v>132</v>
      </c>
      <c r="G172" s="178"/>
      <c r="H172" s="178"/>
      <c r="I172" s="151">
        <v>0</v>
      </c>
      <c r="J172" s="180">
        <v>16</v>
      </c>
      <c r="K172" s="152">
        <f t="shared" si="2"/>
        <v>16</v>
      </c>
    </row>
    <row r="173" spans="1:11" ht="14.25" customHeight="1" thickBot="1">
      <c r="A173" s="51">
        <v>3900</v>
      </c>
      <c r="B173" s="52"/>
      <c r="C173" s="55" t="s">
        <v>47</v>
      </c>
      <c r="D173" s="52"/>
      <c r="E173" s="52"/>
      <c r="F173" s="53" t="s">
        <v>41</v>
      </c>
      <c r="G173" s="52"/>
      <c r="H173" s="52"/>
      <c r="I173" s="58">
        <f>SUM(I164:I172)</f>
        <v>1053</v>
      </c>
      <c r="J173" s="58">
        <f>SUM(J164:J172)</f>
        <v>232.2</v>
      </c>
      <c r="K173" s="69">
        <f t="shared" si="2"/>
        <v>1285.2</v>
      </c>
    </row>
    <row r="174" spans="1:11" ht="14.25" customHeight="1">
      <c r="A174" s="40">
        <v>4349</v>
      </c>
      <c r="B174" s="41">
        <v>5221</v>
      </c>
      <c r="C174" s="41" t="s">
        <v>77</v>
      </c>
      <c r="D174" s="41">
        <v>111</v>
      </c>
      <c r="E174" s="41"/>
      <c r="F174" s="41" t="s">
        <v>51</v>
      </c>
      <c r="G174" s="41"/>
      <c r="H174" s="41"/>
      <c r="I174" s="66">
        <v>1593</v>
      </c>
      <c r="J174" s="100"/>
      <c r="K174" s="95"/>
    </row>
    <row r="175" spans="1:11" ht="14.25" customHeight="1">
      <c r="A175" s="40">
        <v>4349</v>
      </c>
      <c r="B175" s="41">
        <v>5222</v>
      </c>
      <c r="C175" s="41" t="s">
        <v>77</v>
      </c>
      <c r="D175" s="41">
        <v>111</v>
      </c>
      <c r="E175" s="41"/>
      <c r="F175" s="41" t="s">
        <v>51</v>
      </c>
      <c r="G175" s="41"/>
      <c r="H175" s="41"/>
      <c r="I175" s="66">
        <v>662</v>
      </c>
      <c r="J175" s="100"/>
      <c r="K175" s="95"/>
    </row>
    <row r="176" spans="1:11" ht="14.25" customHeight="1">
      <c r="A176" s="40">
        <v>4349</v>
      </c>
      <c r="B176" s="41">
        <v>5223</v>
      </c>
      <c r="C176" s="41" t="s">
        <v>77</v>
      </c>
      <c r="D176" s="41">
        <v>111</v>
      </c>
      <c r="E176" s="41"/>
      <c r="F176" s="41" t="s">
        <v>51</v>
      </c>
      <c r="G176" s="41"/>
      <c r="H176" s="41"/>
      <c r="I176" s="66">
        <v>3103</v>
      </c>
      <c r="J176" s="100"/>
      <c r="K176" s="95"/>
    </row>
    <row r="177" spans="1:11" ht="14.25" customHeight="1">
      <c r="A177" s="40">
        <v>4349</v>
      </c>
      <c r="B177" s="41">
        <v>5212</v>
      </c>
      <c r="C177" s="41" t="s">
        <v>77</v>
      </c>
      <c r="D177" s="41">
        <v>111</v>
      </c>
      <c r="E177" s="41"/>
      <c r="F177" s="41" t="s">
        <v>51</v>
      </c>
      <c r="G177" s="41"/>
      <c r="H177" s="41"/>
      <c r="I177" s="66">
        <v>32</v>
      </c>
      <c r="J177" s="100"/>
      <c r="K177" s="95"/>
    </row>
    <row r="178" spans="1:11" ht="12" customHeight="1" thickBot="1">
      <c r="A178" s="40">
        <v>4349</v>
      </c>
      <c r="B178" s="41">
        <v>5339</v>
      </c>
      <c r="C178" s="41" t="s">
        <v>77</v>
      </c>
      <c r="D178" s="41">
        <v>111</v>
      </c>
      <c r="E178" s="41"/>
      <c r="F178" s="41" t="s">
        <v>51</v>
      </c>
      <c r="G178" s="41"/>
      <c r="H178" s="41"/>
      <c r="I178" s="66">
        <v>141</v>
      </c>
      <c r="J178" s="100"/>
      <c r="K178" s="95"/>
    </row>
    <row r="179" spans="1:11" ht="13.5" thickBot="1">
      <c r="A179" s="51">
        <v>4349</v>
      </c>
      <c r="B179" s="52"/>
      <c r="C179" s="55" t="s">
        <v>79</v>
      </c>
      <c r="D179" s="52"/>
      <c r="E179" s="52"/>
      <c r="F179" s="53" t="s">
        <v>41</v>
      </c>
      <c r="G179" s="52"/>
      <c r="H179" s="52"/>
      <c r="I179" s="58">
        <f>SUM(I174:I178)</f>
        <v>5531</v>
      </c>
      <c r="J179" s="58">
        <f>SUM(J174:J178)</f>
        <v>0</v>
      </c>
      <c r="K179" s="69">
        <f>SUM(I179:J179)</f>
        <v>5531</v>
      </c>
    </row>
    <row r="180" spans="1:11" ht="14.25" customHeight="1" thickBot="1">
      <c r="A180" s="29">
        <v>6310</v>
      </c>
      <c r="B180" s="30">
        <v>5163</v>
      </c>
      <c r="C180" s="30" t="s">
        <v>92</v>
      </c>
      <c r="D180" s="30">
        <v>100</v>
      </c>
      <c r="E180" s="30"/>
      <c r="F180" s="30" t="s">
        <v>20</v>
      </c>
      <c r="G180" s="30"/>
      <c r="H180" s="30"/>
      <c r="I180" s="154">
        <v>5</v>
      </c>
      <c r="J180" s="127"/>
      <c r="K180" s="95"/>
    </row>
    <row r="181" spans="1:11" ht="14.25" customHeight="1" thickBot="1">
      <c r="A181" s="45">
        <v>6310</v>
      </c>
      <c r="B181" s="46"/>
      <c r="C181" s="49" t="s">
        <v>48</v>
      </c>
      <c r="D181" s="46"/>
      <c r="E181" s="46"/>
      <c r="F181" s="47" t="s">
        <v>41</v>
      </c>
      <c r="G181" s="46"/>
      <c r="H181" s="46"/>
      <c r="I181" s="57">
        <f>SUM(I180)</f>
        <v>5</v>
      </c>
      <c r="J181" s="58">
        <f>SUM(J180:J180)</f>
        <v>0</v>
      </c>
      <c r="K181" s="69">
        <f>SUM(I181:J181)</f>
        <v>5</v>
      </c>
    </row>
    <row r="182" spans="1:11" ht="14.25" customHeight="1" thickBot="1">
      <c r="A182" s="184" t="s">
        <v>10</v>
      </c>
      <c r="B182" s="185"/>
      <c r="C182" s="185"/>
      <c r="D182" s="185"/>
      <c r="E182" s="185"/>
      <c r="F182" s="185"/>
      <c r="G182" s="8"/>
      <c r="H182" s="27"/>
      <c r="I182" s="14">
        <f>SUM(I104,I120,I138,I143,I145,I163,I173,I179,I181)</f>
        <v>12177.1255</v>
      </c>
      <c r="J182" s="14">
        <v>232.2</v>
      </c>
      <c r="K182" s="79">
        <f>I182+J182</f>
        <v>12409.3255</v>
      </c>
    </row>
    <row r="183" spans="8:9" ht="14.25" customHeight="1" thickBot="1">
      <c r="H183" s="2"/>
      <c r="I183" s="21"/>
    </row>
    <row r="184" spans="1:11" ht="14.25" customHeight="1" thickBot="1">
      <c r="A184" s="4" t="s">
        <v>17</v>
      </c>
      <c r="B184" s="5"/>
      <c r="C184" s="5"/>
      <c r="D184" s="5"/>
      <c r="E184" s="5"/>
      <c r="F184" s="6"/>
      <c r="G184" s="8"/>
      <c r="H184" s="12"/>
      <c r="I184" s="14">
        <f>I93-I182</f>
        <v>845.7744999999995</v>
      </c>
      <c r="J184" s="14">
        <f>J93-J182</f>
        <v>0.4399999999999977</v>
      </c>
      <c r="K184" s="14">
        <f>SUM(I184:J184)</f>
        <v>846.2144999999996</v>
      </c>
    </row>
    <row r="185" spans="8:9" ht="14.25" customHeight="1">
      <c r="H185" s="2"/>
      <c r="I185" s="22"/>
    </row>
    <row r="186" spans="1:9" ht="14.25" customHeight="1" thickBot="1">
      <c r="A186" s="1" t="s">
        <v>15</v>
      </c>
      <c r="H186" s="2"/>
      <c r="I186" s="23"/>
    </row>
    <row r="187" spans="1:11" ht="14.25" customHeight="1" thickBot="1">
      <c r="A187" s="9"/>
      <c r="B187" s="10">
        <v>8115</v>
      </c>
      <c r="C187" s="10" t="s">
        <v>9</v>
      </c>
      <c r="D187" s="10"/>
      <c r="E187" s="10" t="s">
        <v>19</v>
      </c>
      <c r="F187" s="11"/>
      <c r="G187" s="12"/>
      <c r="H187" s="12"/>
      <c r="I187" s="14">
        <f>I184*(-1)</f>
        <v>-845.7744999999995</v>
      </c>
      <c r="J187" s="14">
        <f>J184*(-1)</f>
        <v>-0.4399999999999977</v>
      </c>
      <c r="K187" s="14">
        <f>K184*(-1)</f>
        <v>-846.2144999999996</v>
      </c>
    </row>
    <row r="188" ht="14.25" customHeight="1">
      <c r="H188" s="2"/>
    </row>
    <row r="189" spans="1:9" ht="14.25" customHeight="1">
      <c r="A189" s="186" t="s">
        <v>135</v>
      </c>
      <c r="B189" s="186"/>
      <c r="C189" s="186"/>
      <c r="D189" s="186"/>
      <c r="E189" s="186"/>
      <c r="F189" s="186"/>
      <c r="G189" s="186"/>
      <c r="H189" s="186"/>
      <c r="I189" s="186"/>
    </row>
    <row r="190" spans="1:9" ht="14.25" customHeight="1">
      <c r="A190" s="186"/>
      <c r="B190" s="186"/>
      <c r="C190" s="186"/>
      <c r="D190" s="186"/>
      <c r="E190" s="186"/>
      <c r="F190" s="186"/>
      <c r="G190" s="186"/>
      <c r="H190" s="186"/>
      <c r="I190" s="186"/>
    </row>
    <row r="191" spans="1:9" ht="14.25" customHeight="1">
      <c r="A191" s="186"/>
      <c r="B191" s="186"/>
      <c r="C191" s="186"/>
      <c r="D191" s="186"/>
      <c r="E191" s="186"/>
      <c r="F191" s="186"/>
      <c r="G191" s="186"/>
      <c r="H191" s="186"/>
      <c r="I191" s="186"/>
    </row>
    <row r="192" spans="1:8" ht="14.25" customHeight="1">
      <c r="A192" s="181" t="s">
        <v>133</v>
      </c>
      <c r="B192" s="181"/>
      <c r="C192" s="181"/>
      <c r="D192" s="181"/>
      <c r="E192" s="181"/>
      <c r="F192" s="181"/>
      <c r="H192" s="2"/>
    </row>
  </sheetData>
  <sheetProtection/>
  <autoFilter ref="A3:I187"/>
  <mergeCells count="7">
    <mergeCell ref="A192:F192"/>
    <mergeCell ref="A5:I5"/>
    <mergeCell ref="A95:I95"/>
    <mergeCell ref="A1:I1"/>
    <mergeCell ref="A182:F182"/>
    <mergeCell ref="A93:F93"/>
    <mergeCell ref="A189:I191"/>
  </mergeCells>
  <printOptions horizontalCentered="1"/>
  <pageMargins left="0.31496062992125984" right="0.31496062992125984" top="0.4724409448818898" bottom="0.5511811023622047" header="0.31496062992125984" footer="0.31496062992125984"/>
  <pageSetup fitToHeight="3" fitToWidth="1" horizontalDpi="600" verticalDpi="600" orientation="portrait" paperSize="9" scale="77" r:id="rId1"/>
  <headerFooter alignWithMargins="0">
    <oddFooter>&amp;L&amp;8&amp;F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Rožnov pod Radhoštěm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Horáček</dc:creator>
  <cp:keywords/>
  <dc:description/>
  <cp:lastModifiedBy>user</cp:lastModifiedBy>
  <cp:lastPrinted>2019-09-26T20:26:32Z</cp:lastPrinted>
  <dcterms:created xsi:type="dcterms:W3CDTF">2004-03-11T06:45:32Z</dcterms:created>
  <dcterms:modified xsi:type="dcterms:W3CDTF">2019-09-26T20:27:16Z</dcterms:modified>
  <cp:category/>
  <cp:version/>
  <cp:contentType/>
  <cp:contentStatus/>
</cp:coreProperties>
</file>